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8-2019/16. Provincial Monthly Reports/1. Bank Reconciliation/"/>
    </mc:Choice>
  </mc:AlternateContent>
  <xr:revisionPtr revIDLastSave="12" documentId="8_{063D4AFD-91F3-4AD4-8B53-DC8C066BB3E2}" xr6:coauthVersionLast="43" xr6:coauthVersionMax="43" xr10:uidLastSave="{D364C1AD-C9B2-414F-876B-C0135593BB3B}"/>
  <bookViews>
    <workbookView xWindow="-120" yWindow="-120" windowWidth="19440" windowHeight="15000" xr2:uid="{00000000-000D-0000-FFFF-FFFF00000000}"/>
  </bookViews>
  <sheets>
    <sheet name=" June 2019" sheetId="1" r:id="rId1"/>
    <sheet name="Summary 2018 2019" sheetId="2" r:id="rId2"/>
    <sheet name="Sheet3" sheetId="3" r:id="rId3"/>
  </sheets>
  <externalReferences>
    <externalReference r:id="rId4"/>
  </externalReferences>
  <definedNames>
    <definedName name="_xlnm.Print_Area" localSheetId="0">' June 2019'!$A$1:$I$88</definedName>
    <definedName name="_xlnm.Print_Area" localSheetId="1">'Summary 2018 2019'!$A$1:$H$31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G83" i="1"/>
  <c r="G81" i="1"/>
  <c r="G79" i="1"/>
  <c r="G77" i="1"/>
  <c r="G75" i="1"/>
  <c r="G73" i="1"/>
  <c r="G71" i="1"/>
  <c r="G69" i="1"/>
  <c r="G67" i="1"/>
  <c r="G65" i="1"/>
  <c r="G51" i="1"/>
  <c r="E51" i="1"/>
  <c r="F51" i="1" s="1"/>
  <c r="G48" i="1"/>
  <c r="G46" i="1"/>
  <c r="G44" i="1"/>
  <c r="G42" i="1"/>
  <c r="G40" i="1"/>
  <c r="E40" i="1"/>
  <c r="E39" i="1"/>
  <c r="F40" i="1" s="1"/>
  <c r="G37" i="1"/>
  <c r="G35" i="1"/>
  <c r="G31" i="1"/>
  <c r="F22" i="1"/>
  <c r="G22" i="1" s="1"/>
  <c r="F21" i="1"/>
  <c r="G19" i="1"/>
  <c r="G13" i="1"/>
  <c r="G11" i="1"/>
  <c r="G53" i="1" l="1"/>
  <c r="G85" i="1"/>
  <c r="G86" i="1" s="1"/>
  <c r="G15" i="1"/>
  <c r="G54" i="1" s="1"/>
  <c r="G24" i="1"/>
  <c r="D7" i="2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F23" i="2" l="1"/>
  <c r="D25" i="2"/>
  <c r="F25" i="2" l="1"/>
  <c r="D27" i="2"/>
  <c r="F27" i="2" l="1"/>
  <c r="D29" i="2"/>
  <c r="F29" i="2" s="1"/>
</calcChain>
</file>

<file path=xl/sharedStrings.xml><?xml version="1.0" encoding="utf-8"?>
<sst xmlns="http://schemas.openxmlformats.org/spreadsheetml/2006/main" count="65" uniqueCount="55">
  <si>
    <t>BREEDE VALLEY MUNICIPALITY</t>
  </si>
  <si>
    <t>CASH BOOK RECONCILIATION</t>
  </si>
  <si>
    <t>Votes Balances and Transactions:</t>
  </si>
  <si>
    <t>Balance B/f</t>
  </si>
  <si>
    <t>Movements</t>
  </si>
  <si>
    <t>BANK RECONCILIATION</t>
  </si>
  <si>
    <t>TOTAL</t>
  </si>
  <si>
    <t>Cash on Hand</t>
  </si>
  <si>
    <t>Outstanding Cheques</t>
  </si>
  <si>
    <t>Amounts Under Banked</t>
  </si>
  <si>
    <t>Amounts Over Banked</t>
  </si>
  <si>
    <t>Deposits not Receipted</t>
  </si>
  <si>
    <t>Deposits receipted in Duplicate</t>
  </si>
  <si>
    <t>Unpaid Cheques not Re-deposited</t>
  </si>
  <si>
    <t>Other Items</t>
  </si>
  <si>
    <t>Cash Surpluses / Shortages</t>
  </si>
  <si>
    <t>Other Adjustments / Transactions</t>
  </si>
  <si>
    <t>Other Adjustments / Transactions now cleared</t>
  </si>
  <si>
    <t>Direct Deposits not Receipted</t>
  </si>
  <si>
    <t>R/D Cheques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</si>
  <si>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</si>
  <si>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</si>
  <si>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</si>
  <si>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</si>
  <si>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</si>
  <si>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</si>
  <si>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</si>
  <si>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</si>
  <si>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Not yet Banked</t>
  </si>
  <si>
    <t>Previous months</t>
  </si>
  <si>
    <t>Iro Payments Received</t>
  </si>
  <si>
    <t>Direct Deposits from previous months Receipted</t>
  </si>
  <si>
    <t>Amounts Under Banked now cleared</t>
  </si>
  <si>
    <t>OPENING BALANCE</t>
  </si>
  <si>
    <t>01/07/2018</t>
  </si>
  <si>
    <t>2018/2019</t>
  </si>
  <si>
    <t>FINAL BANK RECONCILIATION REPORT</t>
  </si>
  <si>
    <t>NEDBANK</t>
  </si>
  <si>
    <t xml:space="preserve">NEDBANK BANK CHARGES </t>
  </si>
  <si>
    <t>BANK RECONCILIATION AS AT 30 JUNE 2019</t>
  </si>
  <si>
    <t>Balance as per Cash Book at 01/06/2019</t>
  </si>
  <si>
    <t>Deposits for the June 2019</t>
  </si>
  <si>
    <t>Cheques for the June 2019</t>
  </si>
  <si>
    <t>Balance as per Cash Book at 30/06/2019</t>
  </si>
  <si>
    <t>Balance as per Ledger at 30/06/2019</t>
  </si>
  <si>
    <t>Balance as per Bank Statement at 30/06/2019</t>
  </si>
  <si>
    <t>June 2019</t>
  </si>
  <si>
    <t>Adjustments to be Made for June 2019</t>
  </si>
  <si>
    <t>RECONCILIATION OF BANK STATEMENTS AS AT 30 JUNE 2019</t>
  </si>
  <si>
    <t>Balance as per Bank Statement at 01/06/2019</t>
  </si>
  <si>
    <t>Cheques for June 2019</t>
  </si>
  <si>
    <t>Deposits for June 2019</t>
  </si>
  <si>
    <t>Cash on Hand - 01/06/2019</t>
  </si>
  <si>
    <t>Cash on Hand - 30/06/2019</t>
  </si>
  <si>
    <t>Balance as per Bank Statements at 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</si>
</sst>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4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6" fillId="0" borderId="0" xfId="0" applyFont="1"/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17" fontId="6" fillId="0" borderId="12" xfId="0" applyNumberFormat="1" applyFont="1" applyBorder="1"/>
    <xf numFmtId="0" fontId="5" fillId="0" borderId="12" xfId="0" applyFont="1" applyBorder="1"/>
    <xf numFmtId="0" fontId="6" fillId="0" borderId="12" xfId="0" applyFont="1" applyBorder="1"/>
    <xf numFmtId="17" fontId="6" fillId="0" borderId="12" xfId="0" applyNumberFormat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/>
    <xf numFmtId="166" fontId="6" fillId="0" borderId="14" xfId="0" applyNumberFormat="1" applyFont="1" applyBorder="1"/>
    <xf numFmtId="166" fontId="6" fillId="0" borderId="22" xfId="0" applyNumberFormat="1" applyFont="1" applyBorder="1"/>
    <xf numFmtId="165" fontId="6" fillId="0" borderId="0" xfId="0" applyNumberFormat="1" applyFont="1"/>
    <xf numFmtId="167" fontId="6" fillId="0" borderId="15" xfId="0" applyNumberFormat="1" applyFont="1" applyBorder="1"/>
    <xf numFmtId="167" fontId="6" fillId="0" borderId="21" xfId="0" applyNumberFormat="1" applyFont="1" applyBorder="1"/>
    <xf numFmtId="14" fontId="5" fillId="0" borderId="15" xfId="0" quotePrefix="1" applyNumberFormat="1" applyFont="1" applyBorder="1" applyAlignment="1">
      <alignment horizontal="right" wrapText="1"/>
    </xf>
    <xf numFmtId="167" fontId="5" fillId="0" borderId="15" xfId="0" applyNumberFormat="1" applyFont="1" applyBorder="1"/>
    <xf numFmtId="0" fontId="1" fillId="0" borderId="0" xfId="0" quotePrefix="1" applyFont="1" applyAlignment="1">
      <alignment horizontal="right"/>
    </xf>
    <xf numFmtId="17" fontId="1" fillId="0" borderId="0" xfId="0" quotePrefix="1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12</xdr:col>
      <xdr:colOff>273050</xdr:colOff>
      <xdr:row>7</xdr:row>
      <xdr:rowOff>107950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273050</xdr:colOff>
      <xdr:row>7</xdr:row>
      <xdr:rowOff>104775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273050</xdr:colOff>
      <xdr:row>7</xdr:row>
      <xdr:rowOff>104775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273050</xdr:colOff>
      <xdr:row>7</xdr:row>
      <xdr:rowOff>104775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273050</xdr:colOff>
      <xdr:row>7</xdr:row>
      <xdr:rowOff>104775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273050</xdr:colOff>
      <xdr:row>7</xdr:row>
      <xdr:rowOff>104775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273050</xdr:colOff>
      <xdr:row>7</xdr:row>
      <xdr:rowOff>104775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273050</xdr:colOff>
      <xdr:row>7</xdr:row>
      <xdr:rowOff>104775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266700</xdr:colOff>
      <xdr:row>7</xdr:row>
      <xdr:rowOff>104775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266700</xdr:colOff>
      <xdr:row>7</xdr:row>
      <xdr:rowOff>104775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104775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104775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104775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104775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104775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104775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104775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101600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cahill\OneDrive%20-%20Breede%20Valley%20Municipality\H-Drive\Ren&#233;%20Cahill\4.%202018-2019\3.%20Bank%20Recon\12.%20NEDBANK%20Recon%2006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"/>
      <sheetName val="Cheques"/>
      <sheetName val="O S Cheques"/>
      <sheetName val="Deposits"/>
      <sheetName val="R.D."/>
      <sheetName val="O S Direct Dep"/>
      <sheetName val="Dupl Rec"/>
      <sheetName val="Bank (+)"/>
      <sheetName val="Bank (-)"/>
      <sheetName val="Bank Other"/>
      <sheetName val="Cash (+l-)"/>
      <sheetName val="O S Deposits"/>
      <sheetName val="Bank Charges"/>
      <sheetName val="Expenditure"/>
      <sheetName val="Income"/>
    </sheetNames>
    <sheetDataSet>
      <sheetData sheetId="0"/>
      <sheetData sheetId="1">
        <row r="1657">
          <cell r="F1657">
            <v>-115067309.46000002</v>
          </cell>
        </row>
        <row r="1662">
          <cell r="F1662">
            <v>-60305.96</v>
          </cell>
        </row>
        <row r="1664">
          <cell r="F1664">
            <v>-60305.96</v>
          </cell>
        </row>
        <row r="1666">
          <cell r="J1666">
            <v>-106616620.48000006</v>
          </cell>
        </row>
      </sheetData>
      <sheetData sheetId="2">
        <row r="117">
          <cell r="J117">
            <v>-14190860.209999997</v>
          </cell>
        </row>
      </sheetData>
      <sheetData sheetId="3">
        <row r="613">
          <cell r="F613">
            <v>92536867.650000021</v>
          </cell>
        </row>
        <row r="615">
          <cell r="T615">
            <v>92540713.070000008</v>
          </cell>
        </row>
      </sheetData>
      <sheetData sheetId="4">
        <row r="24">
          <cell r="G24">
            <v>23400</v>
          </cell>
        </row>
        <row r="26">
          <cell r="J26">
            <v>0</v>
          </cell>
        </row>
      </sheetData>
      <sheetData sheetId="5">
        <row r="451">
          <cell r="H451">
            <v>107.2</v>
          </cell>
        </row>
        <row r="511">
          <cell r="E511">
            <v>274915.60000000003</v>
          </cell>
        </row>
        <row r="513">
          <cell r="F513">
            <v>8147310.049999997</v>
          </cell>
          <cell r="H513">
            <v>275022.80000000005</v>
          </cell>
        </row>
      </sheetData>
      <sheetData sheetId="6">
        <row r="59">
          <cell r="I59">
            <v>-28010.6</v>
          </cell>
        </row>
      </sheetData>
      <sheetData sheetId="7">
        <row r="19">
          <cell r="I19">
            <v>0</v>
          </cell>
        </row>
      </sheetData>
      <sheetData sheetId="8">
        <row r="9">
          <cell r="G9">
            <v>0</v>
          </cell>
        </row>
        <row r="19">
          <cell r="I19">
            <v>0</v>
          </cell>
        </row>
      </sheetData>
      <sheetData sheetId="9">
        <row r="62">
          <cell r="F62">
            <v>0</v>
          </cell>
        </row>
        <row r="64">
          <cell r="G64">
            <v>367308.83</v>
          </cell>
          <cell r="I64">
            <v>0</v>
          </cell>
        </row>
      </sheetData>
      <sheetData sheetId="10">
        <row r="57">
          <cell r="I57">
            <v>0</v>
          </cell>
        </row>
      </sheetData>
      <sheetData sheetId="11">
        <row r="89">
          <cell r="F89">
            <v>1564069.0399999998</v>
          </cell>
        </row>
        <row r="185">
          <cell r="H185">
            <v>369688.86</v>
          </cell>
        </row>
      </sheetData>
      <sheetData sheetId="12"/>
      <sheetData sheetId="13">
        <row r="1555">
          <cell r="F1555">
            <v>-115067309.46000004</v>
          </cell>
        </row>
      </sheetData>
      <sheetData sheetId="14">
        <row r="514">
          <cell r="F514">
            <v>92536867.649999887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93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0" width="9.140625" style="1"/>
    <col min="11" max="11" width="9.140625" style="2"/>
    <col min="12" max="16384" width="9.140625" style="1"/>
  </cols>
  <sheetData>
    <row r="2" spans="2:11" ht="21" x14ac:dyDescent="0.25">
      <c r="C2" s="53" t="s">
        <v>37</v>
      </c>
      <c r="D2" s="53"/>
      <c r="E2" s="53"/>
      <c r="F2" s="53"/>
      <c r="G2" s="53"/>
    </row>
    <row r="3" spans="2:11" ht="18.75" x14ac:dyDescent="0.3">
      <c r="C3" s="43" t="s">
        <v>0</v>
      </c>
      <c r="D3" s="43"/>
      <c r="E3" s="43"/>
      <c r="F3" s="43"/>
      <c r="G3" s="43"/>
      <c r="K3" s="1"/>
    </row>
    <row r="4" spans="2:11" ht="15.75" x14ac:dyDescent="0.25">
      <c r="C4" s="44" t="s">
        <v>39</v>
      </c>
      <c r="D4" s="44"/>
      <c r="E4" s="44"/>
      <c r="F4" s="44"/>
      <c r="G4" s="44"/>
      <c r="K4" s="1"/>
    </row>
    <row r="5" spans="2:11" ht="5.0999999999999996" customHeight="1" thickBot="1" x14ac:dyDescent="0.3">
      <c r="C5" s="42"/>
      <c r="D5" s="42"/>
      <c r="E5" s="42"/>
      <c r="F5" s="3"/>
      <c r="G5" s="42"/>
      <c r="K5" s="1"/>
    </row>
    <row r="6" spans="2:11" ht="5.0999999999999996" customHeight="1" x14ac:dyDescent="0.25">
      <c r="B6" s="4"/>
      <c r="C6" s="5"/>
      <c r="D6" s="5"/>
      <c r="E6" s="5"/>
      <c r="F6" s="6"/>
      <c r="G6" s="6"/>
      <c r="H6" s="7"/>
      <c r="K6" s="1"/>
    </row>
    <row r="7" spans="2:11" ht="12.75" customHeight="1" x14ac:dyDescent="0.25">
      <c r="B7" s="8"/>
      <c r="C7" s="45" t="s">
        <v>1</v>
      </c>
      <c r="D7" s="45"/>
      <c r="E7" s="45"/>
      <c r="F7" s="45"/>
      <c r="G7" s="45"/>
      <c r="H7" s="9"/>
      <c r="K7" s="1"/>
    </row>
    <row r="8" spans="2:11" ht="12.75" customHeight="1" x14ac:dyDescent="0.25">
      <c r="B8" s="8"/>
      <c r="H8" s="9"/>
      <c r="K8" s="1"/>
    </row>
    <row r="9" spans="2:11" ht="12.75" customHeight="1" x14ac:dyDescent="0.25">
      <c r="B9" s="8"/>
      <c r="C9" s="1" t="s">
        <v>40</v>
      </c>
      <c r="G9" s="2">
        <v>106013816.57000142</v>
      </c>
      <c r="H9" s="9"/>
      <c r="K9" s="1"/>
    </row>
    <row r="10" spans="2:11" x14ac:dyDescent="0.25">
      <c r="B10" s="8"/>
      <c r="H10" s="9"/>
      <c r="K10" s="1"/>
    </row>
    <row r="11" spans="2:11" x14ac:dyDescent="0.25">
      <c r="B11" s="8"/>
      <c r="C11" s="1" t="s">
        <v>41</v>
      </c>
      <c r="G11" s="2">
        <f>[1]Deposits!F613</f>
        <v>92536867.650000021</v>
      </c>
      <c r="H11" s="9"/>
      <c r="K11" s="1"/>
    </row>
    <row r="12" spans="2:11" x14ac:dyDescent="0.25">
      <c r="B12" s="8"/>
      <c r="H12" s="9"/>
      <c r="K12" s="1"/>
    </row>
    <row r="13" spans="2:11" x14ac:dyDescent="0.25">
      <c r="B13" s="8"/>
      <c r="C13" s="1" t="s">
        <v>42</v>
      </c>
      <c r="G13" s="2">
        <f>[1]Cheques!F1657</f>
        <v>-115067309.46000002</v>
      </c>
      <c r="H13" s="9"/>
      <c r="K13" s="1"/>
    </row>
    <row r="14" spans="2:11" x14ac:dyDescent="0.25">
      <c r="B14" s="8"/>
      <c r="H14" s="9"/>
      <c r="K14" s="1"/>
    </row>
    <row r="15" spans="2:11" ht="15.75" thickBot="1" x14ac:dyDescent="0.3">
      <c r="B15" s="8"/>
      <c r="C15" s="1" t="s">
        <v>43</v>
      </c>
      <c r="G15" s="10">
        <f>SUM(G9:G14)</f>
        <v>83483374.760001436</v>
      </c>
      <c r="H15" s="9"/>
      <c r="K15" s="1"/>
    </row>
    <row r="16" spans="2:11" ht="15.75" thickTop="1" x14ac:dyDescent="0.25">
      <c r="B16" s="8"/>
      <c r="H16" s="9"/>
      <c r="K16" s="1"/>
    </row>
    <row r="17" spans="2:11" x14ac:dyDescent="0.25">
      <c r="B17" s="8"/>
      <c r="C17" s="1" t="s">
        <v>2</v>
      </c>
      <c r="H17" s="9"/>
      <c r="K17" s="1"/>
    </row>
    <row r="18" spans="2:11" x14ac:dyDescent="0.25">
      <c r="B18" s="8"/>
      <c r="C18" s="40">
        <v>40101012690</v>
      </c>
      <c r="D18" s="1" t="s">
        <v>3</v>
      </c>
      <c r="F18" s="2">
        <v>106013816.57000142</v>
      </c>
      <c r="H18" s="9"/>
      <c r="K18" s="1"/>
    </row>
    <row r="19" spans="2:11" x14ac:dyDescent="0.25">
      <c r="B19" s="8"/>
      <c r="C19" s="40">
        <v>40101012690</v>
      </c>
      <c r="D19" s="1" t="s">
        <v>3</v>
      </c>
      <c r="F19" s="11">
        <v>0</v>
      </c>
      <c r="G19" s="2">
        <f>SUM(F18:F19)</f>
        <v>106013816.57000142</v>
      </c>
      <c r="H19" s="9"/>
      <c r="K19" s="1"/>
    </row>
    <row r="20" spans="2:11" x14ac:dyDescent="0.25">
      <c r="B20" s="8"/>
      <c r="C20" s="40"/>
      <c r="H20" s="9"/>
      <c r="K20" s="1"/>
    </row>
    <row r="21" spans="2:11" x14ac:dyDescent="0.25">
      <c r="B21" s="8"/>
      <c r="C21" s="40">
        <v>40101012691</v>
      </c>
      <c r="D21" s="1" t="s">
        <v>4</v>
      </c>
      <c r="F21" s="2">
        <f>[1]Income!F514</f>
        <v>92536867.649999887</v>
      </c>
      <c r="H21" s="9"/>
      <c r="K21" s="1"/>
    </row>
    <row r="22" spans="2:11" x14ac:dyDescent="0.25">
      <c r="B22" s="8"/>
      <c r="C22" s="40">
        <v>40101012692</v>
      </c>
      <c r="D22" s="1" t="s">
        <v>4</v>
      </c>
      <c r="F22" s="11">
        <f>[1]Expenditure!F1555</f>
        <v>-115067309.46000004</v>
      </c>
      <c r="G22" s="2">
        <f>SUM(F21:F22)</f>
        <v>-22530441.810000151</v>
      </c>
      <c r="H22" s="9"/>
      <c r="K22" s="1"/>
    </row>
    <row r="23" spans="2:11" x14ac:dyDescent="0.25">
      <c r="B23" s="8"/>
      <c r="C23" s="40"/>
      <c r="H23" s="9"/>
      <c r="K23" s="1"/>
    </row>
    <row r="24" spans="2:11" ht="15.75" thickBot="1" x14ac:dyDescent="0.3">
      <c r="B24" s="8"/>
      <c r="C24" s="1" t="s">
        <v>44</v>
      </c>
      <c r="G24" s="10">
        <f>SUM(G19:G22)</f>
        <v>83483374.760001272</v>
      </c>
      <c r="H24" s="9"/>
      <c r="K24" s="1"/>
    </row>
    <row r="25" spans="2:11" ht="15.75" thickTop="1" x14ac:dyDescent="0.25">
      <c r="B25" s="8"/>
      <c r="H25" s="9"/>
      <c r="K25" s="1"/>
    </row>
    <row r="26" spans="2:11" x14ac:dyDescent="0.25">
      <c r="B26" s="8"/>
      <c r="C26" s="45" t="s">
        <v>5</v>
      </c>
      <c r="D26" s="45"/>
      <c r="E26" s="45"/>
      <c r="F26" s="45"/>
      <c r="G26" s="45"/>
      <c r="H26" s="9"/>
      <c r="K26" s="1"/>
    </row>
    <row r="27" spans="2:11" x14ac:dyDescent="0.25">
      <c r="B27" s="8"/>
      <c r="F27" s="3"/>
      <c r="G27" s="3" t="s">
        <v>6</v>
      </c>
      <c r="H27" s="9"/>
      <c r="K27" s="1"/>
    </row>
    <row r="28" spans="2:11" x14ac:dyDescent="0.25">
      <c r="B28" s="8"/>
      <c r="H28" s="9"/>
      <c r="K28" s="1"/>
    </row>
    <row r="29" spans="2:11" x14ac:dyDescent="0.25">
      <c r="B29" s="8"/>
      <c r="C29" s="1" t="s">
        <v>45</v>
      </c>
      <c r="G29" s="2">
        <v>97491252.349999994</v>
      </c>
      <c r="H29" s="9"/>
      <c r="K29" s="1"/>
    </row>
    <row r="30" spans="2:11" x14ac:dyDescent="0.25">
      <c r="B30" s="8"/>
      <c r="H30" s="9"/>
      <c r="K30" s="1"/>
    </row>
    <row r="31" spans="2:11" x14ac:dyDescent="0.25">
      <c r="B31" s="8"/>
      <c r="C31" s="1" t="s">
        <v>7</v>
      </c>
      <c r="D31" s="1" t="s">
        <v>28</v>
      </c>
      <c r="G31" s="2">
        <f>'[1]O S Deposits'!H185</f>
        <v>369688.86</v>
      </c>
      <c r="H31" s="9"/>
      <c r="K31" s="1"/>
    </row>
    <row r="32" spans="2:11" x14ac:dyDescent="0.25">
      <c r="B32" s="8"/>
      <c r="H32" s="9"/>
      <c r="K32" s="1"/>
    </row>
    <row r="33" spans="2:11" x14ac:dyDescent="0.25">
      <c r="B33" s="8"/>
      <c r="C33" s="1" t="s">
        <v>8</v>
      </c>
      <c r="G33" s="2">
        <f>'[1]O S Cheques'!J117</f>
        <v>-14190860.209999997</v>
      </c>
      <c r="H33" s="9"/>
      <c r="K33" s="1"/>
    </row>
    <row r="34" spans="2:11" x14ac:dyDescent="0.25">
      <c r="B34" s="8"/>
      <c r="H34" s="9"/>
      <c r="K34" s="1"/>
    </row>
    <row r="35" spans="2:11" x14ac:dyDescent="0.25">
      <c r="B35" s="8"/>
      <c r="C35" s="1" t="s">
        <v>9</v>
      </c>
      <c r="G35" s="2">
        <f>'[1]Bank (-)'!I19</f>
        <v>0</v>
      </c>
      <c r="H35" s="9"/>
      <c r="K35" s="1"/>
    </row>
    <row r="36" spans="2:11" x14ac:dyDescent="0.25">
      <c r="B36" s="8"/>
      <c r="H36" s="9"/>
      <c r="K36" s="1"/>
    </row>
    <row r="37" spans="2:11" x14ac:dyDescent="0.25">
      <c r="B37" s="8"/>
      <c r="C37" s="1" t="s">
        <v>10</v>
      </c>
      <c r="G37" s="2">
        <f>-'[1]Bank (+)'!I19</f>
        <v>0</v>
      </c>
      <c r="H37" s="9"/>
      <c r="K37" s="1"/>
    </row>
    <row r="38" spans="2:11" x14ac:dyDescent="0.25">
      <c r="B38" s="8"/>
      <c r="H38" s="9"/>
      <c r="K38" s="1"/>
    </row>
    <row r="39" spans="2:11" x14ac:dyDescent="0.25">
      <c r="B39" s="8"/>
      <c r="C39" s="1" t="s">
        <v>11</v>
      </c>
      <c r="D39" s="1" t="s">
        <v>29</v>
      </c>
      <c r="E39" s="2">
        <f>-'[1]O S Direct Dep'!H451</f>
        <v>-107.2</v>
      </c>
      <c r="H39" s="9"/>
      <c r="K39" s="1"/>
    </row>
    <row r="40" spans="2:11" x14ac:dyDescent="0.25">
      <c r="B40" s="8"/>
      <c r="D40" s="41" t="s">
        <v>46</v>
      </c>
      <c r="E40" s="2">
        <f>-'[1]O S Direct Dep'!E511</f>
        <v>-274915.60000000003</v>
      </c>
      <c r="F40" s="2">
        <f>SUM(E39:E40)</f>
        <v>-275022.80000000005</v>
      </c>
      <c r="G40" s="2">
        <f>-'[1]O S Direct Dep'!H513</f>
        <v>-275022.80000000005</v>
      </c>
      <c r="H40" s="9"/>
      <c r="K40" s="1"/>
    </row>
    <row r="41" spans="2:11" x14ac:dyDescent="0.25">
      <c r="B41" s="8"/>
      <c r="H41" s="9"/>
      <c r="K41" s="1"/>
    </row>
    <row r="42" spans="2:11" x14ac:dyDescent="0.25">
      <c r="B42" s="8"/>
      <c r="C42" s="1" t="s">
        <v>12</v>
      </c>
      <c r="G42" s="2">
        <f>-'[1]Dupl Rec'!I59</f>
        <v>28010.6</v>
      </c>
      <c r="H42" s="9"/>
      <c r="K42" s="1"/>
    </row>
    <row r="43" spans="2:11" x14ac:dyDescent="0.25">
      <c r="B43" s="8"/>
      <c r="H43" s="9"/>
      <c r="K43" s="1"/>
    </row>
    <row r="44" spans="2:11" x14ac:dyDescent="0.25">
      <c r="B44" s="8"/>
      <c r="C44" s="1" t="s">
        <v>13</v>
      </c>
      <c r="G44" s="2">
        <f>'[1]R.D.'!J26</f>
        <v>0</v>
      </c>
      <c r="H44" s="9"/>
      <c r="K44" s="1"/>
    </row>
    <row r="45" spans="2:11" x14ac:dyDescent="0.25">
      <c r="B45" s="8"/>
      <c r="H45" s="9"/>
      <c r="K45" s="1"/>
    </row>
    <row r="46" spans="2:11" x14ac:dyDescent="0.25">
      <c r="B46" s="8"/>
      <c r="C46" s="1" t="s">
        <v>14</v>
      </c>
      <c r="G46" s="2">
        <f>'[1]Bank Other'!I64</f>
        <v>0</v>
      </c>
      <c r="H46" s="9"/>
      <c r="K46" s="1"/>
    </row>
    <row r="47" spans="2:11" x14ac:dyDescent="0.25">
      <c r="B47" s="8"/>
      <c r="H47" s="9"/>
      <c r="K47" s="1"/>
    </row>
    <row r="48" spans="2:11" x14ac:dyDescent="0.25">
      <c r="B48" s="8"/>
      <c r="C48" s="1" t="s">
        <v>15</v>
      </c>
      <c r="D48" s="1" t="s">
        <v>30</v>
      </c>
      <c r="E48" s="2"/>
      <c r="G48" s="2">
        <f>-'[1]Cash (+l-)'!I57</f>
        <v>0</v>
      </c>
      <c r="H48" s="9"/>
      <c r="K48" s="1"/>
    </row>
    <row r="49" spans="2:11" x14ac:dyDescent="0.25">
      <c r="B49" s="8"/>
      <c r="H49" s="9"/>
      <c r="K49" s="1"/>
    </row>
    <row r="50" spans="2:11" x14ac:dyDescent="0.25">
      <c r="B50" s="8"/>
      <c r="H50" s="9"/>
    </row>
    <row r="51" spans="2:11" x14ac:dyDescent="0.25">
      <c r="B51" s="8"/>
      <c r="C51" s="1" t="s">
        <v>47</v>
      </c>
      <c r="D51" s="1" t="s">
        <v>38</v>
      </c>
      <c r="E51" s="2">
        <f>[1]Cheques!F1662</f>
        <v>-60305.96</v>
      </c>
      <c r="F51" s="2">
        <f>SUM(E51)</f>
        <v>-60305.96</v>
      </c>
      <c r="G51" s="2">
        <f>-[1]Cheques!F1664</f>
        <v>60305.96</v>
      </c>
      <c r="H51" s="9"/>
    </row>
    <row r="52" spans="2:11" x14ac:dyDescent="0.25">
      <c r="B52" s="8"/>
      <c r="H52" s="9"/>
    </row>
    <row r="53" spans="2:11" ht="15.75" thickBot="1" x14ac:dyDescent="0.3">
      <c r="B53" s="8"/>
      <c r="C53" s="1" t="s">
        <v>43</v>
      </c>
      <c r="G53" s="10">
        <f>SUM(G29:G52)</f>
        <v>83483374.75999999</v>
      </c>
      <c r="H53" s="9"/>
    </row>
    <row r="54" spans="2:11" ht="15.75" thickTop="1" x14ac:dyDescent="0.25">
      <c r="B54" s="8"/>
      <c r="G54" s="2">
        <f>G15-G53</f>
        <v>1.4454126358032227E-6</v>
      </c>
      <c r="H54" s="9"/>
    </row>
    <row r="55" spans="2:11" ht="5.0999999999999996" customHeight="1" thickBot="1" x14ac:dyDescent="0.3">
      <c r="B55" s="12"/>
      <c r="C55" s="13"/>
      <c r="D55" s="13"/>
      <c r="E55" s="13"/>
      <c r="F55" s="14"/>
      <c r="G55" s="14"/>
      <c r="H55" s="15"/>
    </row>
    <row r="58" spans="2:11" x14ac:dyDescent="0.25">
      <c r="C58" s="46" t="s">
        <v>48</v>
      </c>
      <c r="D58" s="46"/>
      <c r="E58" s="46"/>
      <c r="F58" s="46"/>
      <c r="G58" s="46"/>
    </row>
    <row r="59" spans="2:11" ht="5.0999999999999996" customHeight="1" thickBot="1" x14ac:dyDescent="0.3">
      <c r="C59" s="42"/>
      <c r="D59" s="42"/>
      <c r="E59" s="42"/>
      <c r="F59" s="3"/>
      <c r="G59" s="42"/>
    </row>
    <row r="60" spans="2:11" ht="5.0999999999999996" customHeight="1" x14ac:dyDescent="0.25">
      <c r="B60" s="4"/>
      <c r="C60" s="5"/>
      <c r="D60" s="5"/>
      <c r="E60" s="5"/>
      <c r="F60" s="6"/>
      <c r="G60" s="5"/>
      <c r="H60" s="7"/>
      <c r="K60" s="1"/>
    </row>
    <row r="61" spans="2:11" ht="12.75" customHeight="1" x14ac:dyDescent="0.25">
      <c r="B61" s="8"/>
      <c r="F61" s="3"/>
      <c r="G61" s="42" t="s">
        <v>6</v>
      </c>
      <c r="H61" s="9"/>
      <c r="K61" s="1"/>
    </row>
    <row r="62" spans="2:11" ht="12.75" customHeight="1" x14ac:dyDescent="0.25">
      <c r="B62" s="8"/>
      <c r="G62" s="1"/>
      <c r="H62" s="9"/>
      <c r="K62" s="1"/>
    </row>
    <row r="63" spans="2:11" ht="12.75" customHeight="1" x14ac:dyDescent="0.25">
      <c r="B63" s="8"/>
      <c r="C63" s="1" t="s">
        <v>49</v>
      </c>
      <c r="G63" s="2">
        <v>117901265.2</v>
      </c>
      <c r="H63" s="9"/>
      <c r="K63" s="1"/>
    </row>
    <row r="64" spans="2:11" x14ac:dyDescent="0.25">
      <c r="B64" s="8"/>
      <c r="G64" s="1"/>
      <c r="H64" s="9"/>
      <c r="K64" s="1"/>
    </row>
    <row r="65" spans="2:11" x14ac:dyDescent="0.25">
      <c r="B65" s="8"/>
      <c r="C65" s="1" t="s">
        <v>50</v>
      </c>
      <c r="G65" s="2">
        <f>[1]Cheques!J1666</f>
        <v>-106616620.48000006</v>
      </c>
      <c r="H65" s="9"/>
      <c r="K65" s="1"/>
    </row>
    <row r="66" spans="2:11" x14ac:dyDescent="0.25">
      <c r="B66" s="8"/>
      <c r="G66" s="1"/>
      <c r="H66" s="9"/>
      <c r="K66" s="1"/>
    </row>
    <row r="67" spans="2:11" x14ac:dyDescent="0.25">
      <c r="B67" s="8"/>
      <c r="C67" s="1" t="s">
        <v>51</v>
      </c>
      <c r="G67" s="2">
        <f>[1]Deposits!T615</f>
        <v>92540713.070000008</v>
      </c>
      <c r="H67" s="9"/>
      <c r="K67" s="1"/>
    </row>
    <row r="68" spans="2:11" x14ac:dyDescent="0.25">
      <c r="B68" s="8"/>
      <c r="G68" s="1"/>
      <c r="H68" s="9"/>
      <c r="K68" s="1"/>
    </row>
    <row r="69" spans="2:11" x14ac:dyDescent="0.25">
      <c r="B69" s="8"/>
      <c r="C69" s="1" t="s">
        <v>16</v>
      </c>
      <c r="G69" s="2">
        <f>-'[1]Bank Other'!F62</f>
        <v>0</v>
      </c>
      <c r="H69" s="9"/>
      <c r="K69" s="1"/>
    </row>
    <row r="70" spans="2:11" x14ac:dyDescent="0.25">
      <c r="B70" s="8"/>
      <c r="H70" s="9"/>
      <c r="K70" s="1"/>
    </row>
    <row r="71" spans="2:11" x14ac:dyDescent="0.25">
      <c r="B71" s="8"/>
      <c r="C71" s="1" t="s">
        <v>17</v>
      </c>
      <c r="G71" s="2">
        <f>'[1]Bank Other'!G64</f>
        <v>367308.83</v>
      </c>
      <c r="H71" s="9"/>
      <c r="K71" s="1"/>
    </row>
    <row r="72" spans="2:11" x14ac:dyDescent="0.25">
      <c r="B72" s="8"/>
      <c r="G72" s="1"/>
      <c r="H72" s="9"/>
      <c r="K72" s="1"/>
    </row>
    <row r="73" spans="2:11" x14ac:dyDescent="0.25">
      <c r="B73" s="8"/>
      <c r="C73" s="1" t="s">
        <v>31</v>
      </c>
      <c r="G73" s="2">
        <f>-'[1]O S Direct Dep'!F513</f>
        <v>-8147310.049999997</v>
      </c>
      <c r="H73" s="9"/>
      <c r="K73" s="1"/>
    </row>
    <row r="74" spans="2:11" x14ac:dyDescent="0.25">
      <c r="B74" s="8"/>
      <c r="G74" s="1"/>
      <c r="H74" s="9"/>
      <c r="K74" s="1"/>
    </row>
    <row r="75" spans="2:11" x14ac:dyDescent="0.25">
      <c r="B75" s="8"/>
      <c r="C75" s="1" t="s">
        <v>18</v>
      </c>
      <c r="G75" s="2">
        <f>'[1]O S Direct Dep'!E511</f>
        <v>274915.60000000003</v>
      </c>
      <c r="H75" s="9"/>
      <c r="K75" s="1"/>
    </row>
    <row r="76" spans="2:11" x14ac:dyDescent="0.25">
      <c r="B76" s="8"/>
      <c r="G76" s="1"/>
      <c r="H76" s="9"/>
      <c r="K76" s="1"/>
    </row>
    <row r="77" spans="2:11" x14ac:dyDescent="0.25">
      <c r="B77" s="8"/>
      <c r="C77" s="1" t="s">
        <v>32</v>
      </c>
      <c r="G77" s="2">
        <f>'[1]Bank (-)'!G9</f>
        <v>0</v>
      </c>
      <c r="H77" s="9"/>
      <c r="K77" s="1"/>
    </row>
    <row r="78" spans="2:11" x14ac:dyDescent="0.25">
      <c r="B78" s="8"/>
      <c r="G78" s="1"/>
      <c r="H78" s="9"/>
      <c r="K78" s="1"/>
    </row>
    <row r="79" spans="2:11" x14ac:dyDescent="0.25">
      <c r="B79" s="8"/>
      <c r="C79" s="1" t="s">
        <v>19</v>
      </c>
      <c r="G79" s="2">
        <f>-'[1]R.D.'!G24</f>
        <v>-23400</v>
      </c>
      <c r="H79" s="9"/>
      <c r="K79" s="1"/>
    </row>
    <row r="80" spans="2:11" x14ac:dyDescent="0.25">
      <c r="B80" s="8"/>
      <c r="G80" s="1"/>
      <c r="H80" s="9"/>
      <c r="K80" s="1"/>
    </row>
    <row r="81" spans="2:11" x14ac:dyDescent="0.25">
      <c r="B81" s="8"/>
      <c r="C81" s="1" t="s">
        <v>52</v>
      </c>
      <c r="G81" s="2">
        <f>'[1]O S Deposits'!F89</f>
        <v>1564069.0399999998</v>
      </c>
      <c r="H81" s="9"/>
      <c r="K81" s="1"/>
    </row>
    <row r="82" spans="2:11" x14ac:dyDescent="0.25">
      <c r="B82" s="8"/>
      <c r="G82" s="1"/>
      <c r="H82" s="9"/>
      <c r="K82" s="1"/>
    </row>
    <row r="83" spans="2:11" x14ac:dyDescent="0.25">
      <c r="B83" s="8"/>
      <c r="C83" s="1" t="s">
        <v>53</v>
      </c>
      <c r="G83" s="2">
        <f>-'[1]O S Deposits'!H185</f>
        <v>-369688.86</v>
      </c>
      <c r="H83" s="9"/>
      <c r="K83" s="1"/>
    </row>
    <row r="84" spans="2:11" x14ac:dyDescent="0.25">
      <c r="B84" s="8"/>
      <c r="G84" s="1"/>
      <c r="H84" s="9"/>
      <c r="K84" s="1"/>
    </row>
    <row r="85" spans="2:11" ht="15.75" thickBot="1" x14ac:dyDescent="0.3">
      <c r="B85" s="8"/>
      <c r="C85" s="1" t="s">
        <v>54</v>
      </c>
      <c r="D85" s="2"/>
      <c r="E85" s="2"/>
      <c r="G85" s="10">
        <f>SUM(G63:G83)</f>
        <v>97491252.349999949</v>
      </c>
      <c r="H85" s="9"/>
      <c r="K85" s="1"/>
    </row>
    <row r="86" spans="2:11" ht="15.75" thickTop="1" x14ac:dyDescent="0.25">
      <c r="B86" s="8"/>
      <c r="G86" s="2">
        <f>G29-G85</f>
        <v>0</v>
      </c>
      <c r="H86" s="9"/>
      <c r="K86" s="1"/>
    </row>
    <row r="87" spans="2:11" ht="5.0999999999999996" customHeight="1" thickBot="1" x14ac:dyDescent="0.3">
      <c r="B87" s="12"/>
      <c r="C87" s="13"/>
      <c r="D87" s="13"/>
      <c r="E87" s="13"/>
      <c r="F87" s="14"/>
      <c r="G87" s="13"/>
      <c r="H87" s="15"/>
      <c r="K87" s="1"/>
    </row>
    <row r="88" spans="2:11" x14ac:dyDescent="0.25">
      <c r="F88" s="1"/>
      <c r="G88" s="1"/>
      <c r="K88" s="1"/>
    </row>
    <row r="89" spans="2:11" x14ac:dyDescent="0.25">
      <c r="F89" s="1"/>
      <c r="G89" s="1"/>
      <c r="K89" s="1"/>
    </row>
    <row r="92" spans="2:11" x14ac:dyDescent="0.25">
      <c r="F92" s="1"/>
      <c r="G92" s="1"/>
      <c r="K92" s="1"/>
    </row>
    <row r="93" spans="2:11" x14ac:dyDescent="0.25">
      <c r="F93" s="1"/>
      <c r="G93" s="1"/>
      <c r="K93" s="1"/>
    </row>
  </sheetData>
  <mergeCells count="6">
    <mergeCell ref="C58:G58"/>
    <mergeCell ref="C2:G2"/>
    <mergeCell ref="C3:G3"/>
    <mergeCell ref="C4:G4"/>
    <mergeCell ref="C7:G7"/>
    <mergeCell ref="C26:G26"/>
  </mergeCells>
  <phoneticPr fontId="0" type="noConversion"/>
  <conditionalFormatting sqref="F86:G86">
    <cfRule type="cellIs" dxfId="5" priority="1" stopIfTrue="1" operator="between">
      <formula>-0.001</formula>
      <formula>0.001</formula>
    </cfRule>
  </conditionalFormatting>
  <conditionalFormatting sqref="F54:G54">
    <cfRule type="cellIs" dxfId="4" priority="2" stopIfTrue="1" operator="between">
      <formula>0.001</formula>
      <formula>-0.001</formula>
    </cfRule>
  </conditionalFormatting>
  <conditionalFormatting sqref="G25">
    <cfRule type="cellIs" dxfId="3" priority="3" stopIfTrue="1" operator="equal">
      <formula>0</formula>
    </cfRule>
  </conditionalFormatting>
  <printOptions horizontalCentered="1"/>
  <pageMargins left="3.937007874015748E-2" right="3.937007874015748E-2" top="0.55118110236220474" bottom="0.35433070866141736" header="0.31496062992125984" footer="0.31496062992125984"/>
  <pageSetup paperSize="9" scale="74" orientation="portrait" r:id="rId1"/>
  <headerFooter alignWithMargins="0"/>
  <rowBreaks count="1" manualBreakCount="1">
    <brk id="5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sqref="A1:C2"/>
    </sheetView>
  </sheetViews>
  <sheetFormatPr defaultRowHeight="15" x14ac:dyDescent="0.25"/>
  <cols>
    <col min="1" max="1" width="10.140625" style="16" bestFit="1" customWidth="1"/>
    <col min="2" max="3" width="19.85546875" style="16" customWidth="1"/>
    <col min="4" max="4" width="23" style="16" bestFit="1" customWidth="1"/>
    <col min="5" max="7" width="19.85546875" style="16" customWidth="1"/>
    <col min="8" max="8" width="22.7109375" style="16" bestFit="1" customWidth="1"/>
    <col min="9" max="16384" width="9.140625" style="16"/>
  </cols>
  <sheetData>
    <row r="1" spans="1:8" x14ac:dyDescent="0.25">
      <c r="A1" s="47" t="s">
        <v>36</v>
      </c>
      <c r="B1" s="48"/>
      <c r="C1" s="48"/>
      <c r="D1" s="48" t="s">
        <v>35</v>
      </c>
      <c r="E1" s="48"/>
      <c r="F1" s="48"/>
      <c r="G1" s="48" t="s">
        <v>20</v>
      </c>
      <c r="H1" s="51"/>
    </row>
    <row r="2" spans="1:8" ht="15.75" thickBot="1" x14ac:dyDescent="0.3">
      <c r="A2" s="49"/>
      <c r="B2" s="50"/>
      <c r="C2" s="50"/>
      <c r="D2" s="50"/>
      <c r="E2" s="50"/>
      <c r="F2" s="50"/>
      <c r="G2" s="50"/>
      <c r="H2" s="52"/>
    </row>
    <row r="3" spans="1:8" ht="30.75" thickBot="1" x14ac:dyDescent="0.3">
      <c r="A3" s="17" t="s">
        <v>21</v>
      </c>
      <c r="B3" s="18" t="s">
        <v>22</v>
      </c>
      <c r="C3" s="18" t="s">
        <v>23</v>
      </c>
      <c r="D3" s="18" t="s">
        <v>24</v>
      </c>
      <c r="E3" s="18" t="s">
        <v>8</v>
      </c>
      <c r="F3" s="18" t="s">
        <v>25</v>
      </c>
      <c r="G3" s="18" t="s">
        <v>11</v>
      </c>
      <c r="H3" s="19" t="s">
        <v>26</v>
      </c>
    </row>
    <row r="4" spans="1:8" x14ac:dyDescent="0.25">
      <c r="A4" s="20"/>
      <c r="B4" s="21"/>
      <c r="C4" s="21"/>
      <c r="D4" s="21"/>
      <c r="E4" s="21"/>
      <c r="F4" s="21"/>
      <c r="G4" s="21"/>
      <c r="H4" s="22"/>
    </row>
    <row r="5" spans="1:8" x14ac:dyDescent="0.25">
      <c r="A5" s="23"/>
      <c r="B5" s="24" t="s">
        <v>33</v>
      </c>
      <c r="C5" s="38" t="s">
        <v>34</v>
      </c>
      <c r="D5" s="39">
        <v>105436927.5</v>
      </c>
      <c r="E5" s="25"/>
      <c r="F5" s="25"/>
      <c r="G5" s="25"/>
      <c r="H5" s="37">
        <v>114357858.23999999</v>
      </c>
    </row>
    <row r="6" spans="1:8" x14ac:dyDescent="0.25">
      <c r="A6" s="23"/>
      <c r="B6" s="25"/>
      <c r="C6" s="25"/>
      <c r="D6" s="25"/>
      <c r="E6" s="25"/>
      <c r="F6" s="25"/>
      <c r="G6" s="25"/>
      <c r="H6" s="26"/>
    </row>
    <row r="7" spans="1:8" x14ac:dyDescent="0.25">
      <c r="A7" s="27">
        <v>43282</v>
      </c>
      <c r="B7" s="36">
        <v>-158380309.93000001</v>
      </c>
      <c r="C7" s="36">
        <v>141722464.53999999</v>
      </c>
      <c r="D7" s="36">
        <f>D5+B7+C7</f>
        <v>88779082.109999985</v>
      </c>
      <c r="E7" s="36">
        <v>2247530.2200000002</v>
      </c>
      <c r="F7" s="36">
        <f>-D7-E7-G7+H7</f>
        <v>-3202091.5399999768</v>
      </c>
      <c r="G7" s="36">
        <v>4118981.82</v>
      </c>
      <c r="H7" s="37">
        <v>91943502.609999999</v>
      </c>
    </row>
    <row r="8" spans="1:8" x14ac:dyDescent="0.25">
      <c r="A8" s="28"/>
      <c r="B8" s="36"/>
      <c r="C8" s="36"/>
      <c r="D8" s="36"/>
      <c r="E8" s="36"/>
      <c r="F8" s="36"/>
      <c r="G8" s="36"/>
      <c r="H8" s="37"/>
    </row>
    <row r="9" spans="1:8" x14ac:dyDescent="0.25">
      <c r="A9" s="27">
        <v>43313</v>
      </c>
      <c r="B9" s="36">
        <v>-141695590.44999999</v>
      </c>
      <c r="C9" s="36">
        <v>159345546.75999999</v>
      </c>
      <c r="D9" s="36">
        <f>D7+B9+C9</f>
        <v>106429038.41999999</v>
      </c>
      <c r="E9" s="36">
        <v>7553762.21</v>
      </c>
      <c r="F9" s="36">
        <f>-D9-E9-G9+H9</f>
        <v>-1816996.8999999911</v>
      </c>
      <c r="G9" s="36">
        <v>10787852.76</v>
      </c>
      <c r="H9" s="37">
        <v>122953656.48999999</v>
      </c>
    </row>
    <row r="10" spans="1:8" x14ac:dyDescent="0.25">
      <c r="A10" s="29"/>
      <c r="B10" s="36"/>
      <c r="C10" s="36"/>
      <c r="D10" s="36"/>
      <c r="E10" s="36"/>
      <c r="F10" s="36"/>
      <c r="G10" s="36"/>
      <c r="H10" s="37"/>
    </row>
    <row r="11" spans="1:8" x14ac:dyDescent="0.25">
      <c r="A11" s="27">
        <v>43344</v>
      </c>
      <c r="B11" s="36">
        <v>-130616396.42</v>
      </c>
      <c r="C11" s="36">
        <v>105988543.37</v>
      </c>
      <c r="D11" s="36">
        <f>D9+B11+C11</f>
        <v>81801185.36999999</v>
      </c>
      <c r="E11" s="36">
        <v>15852578.039999999</v>
      </c>
      <c r="F11" s="36">
        <f>-D11-E11-G11+H11</f>
        <v>-1753364.0100000054</v>
      </c>
      <c r="G11" s="36">
        <v>7660748.8700000001</v>
      </c>
      <c r="H11" s="37">
        <v>103561148.27</v>
      </c>
    </row>
    <row r="12" spans="1:8" x14ac:dyDescent="0.25">
      <c r="A12" s="29"/>
      <c r="B12" s="36"/>
      <c r="C12" s="36"/>
      <c r="D12" s="36"/>
      <c r="E12" s="36"/>
      <c r="F12" s="36"/>
      <c r="G12" s="36"/>
      <c r="H12" s="37"/>
    </row>
    <row r="13" spans="1:8" x14ac:dyDescent="0.25">
      <c r="A13" s="30">
        <v>43374</v>
      </c>
      <c r="B13" s="36">
        <v>-91503328.220000073</v>
      </c>
      <c r="C13" s="36">
        <v>118243902.75999999</v>
      </c>
      <c r="D13" s="36">
        <f>D11+B13+C13</f>
        <v>108541759.90999991</v>
      </c>
      <c r="E13" s="36">
        <v>10072507.48</v>
      </c>
      <c r="F13" s="36">
        <f>-D13-E13-G13+H13</f>
        <v>-1738846.4999999106</v>
      </c>
      <c r="G13" s="36">
        <v>7390062.5599999996</v>
      </c>
      <c r="H13" s="37">
        <v>124265483.45</v>
      </c>
    </row>
    <row r="14" spans="1:8" x14ac:dyDescent="0.25">
      <c r="A14" s="29"/>
      <c r="B14" s="36"/>
      <c r="C14" s="36"/>
      <c r="D14" s="36"/>
      <c r="E14" s="36"/>
      <c r="F14" s="36"/>
      <c r="G14" s="36"/>
      <c r="H14" s="37"/>
    </row>
    <row r="15" spans="1:8" x14ac:dyDescent="0.25">
      <c r="A15" s="27">
        <v>43405</v>
      </c>
      <c r="B15" s="36">
        <v>-113481806.97999993</v>
      </c>
      <c r="C15" s="36">
        <v>92941457.390000001</v>
      </c>
      <c r="D15" s="36">
        <f>D13+B15+C15</f>
        <v>88001410.319999978</v>
      </c>
      <c r="E15" s="36">
        <v>13940806.050000001</v>
      </c>
      <c r="F15" s="36">
        <f>-D15-E15-G15+H15</f>
        <v>-1631259.5499999672</v>
      </c>
      <c r="G15" s="36">
        <v>5250584.5999999996</v>
      </c>
      <c r="H15" s="37">
        <v>105561541.42</v>
      </c>
    </row>
    <row r="16" spans="1:8" x14ac:dyDescent="0.25">
      <c r="A16" s="29"/>
      <c r="B16" s="36"/>
      <c r="C16" s="36"/>
      <c r="D16" s="36"/>
      <c r="E16" s="36"/>
      <c r="F16" s="36"/>
      <c r="G16" s="36"/>
      <c r="H16" s="37"/>
    </row>
    <row r="17" spans="1:8" x14ac:dyDescent="0.25">
      <c r="A17" s="30">
        <v>43435</v>
      </c>
      <c r="B17" s="36">
        <v>-79163533.879999653</v>
      </c>
      <c r="C17" s="36">
        <v>97991408.157000005</v>
      </c>
      <c r="D17" s="36">
        <f>D15+B17+C17</f>
        <v>106829284.59700033</v>
      </c>
      <c r="E17" s="36">
        <v>4575864.2300000004</v>
      </c>
      <c r="F17" s="36">
        <f>-D17-E17-G17+H17</f>
        <v>-1706215.5770003349</v>
      </c>
      <c r="G17" s="36">
        <v>22636293.420000002</v>
      </c>
      <c r="H17" s="37">
        <v>132335226.67</v>
      </c>
    </row>
    <row r="18" spans="1:8" x14ac:dyDescent="0.25">
      <c r="A18" s="31" t="s">
        <v>27</v>
      </c>
      <c r="B18" s="36"/>
      <c r="C18" s="36"/>
      <c r="D18" s="36"/>
      <c r="E18" s="36"/>
      <c r="F18" s="36"/>
      <c r="G18" s="36"/>
      <c r="H18" s="37"/>
    </row>
    <row r="19" spans="1:8" x14ac:dyDescent="0.25">
      <c r="A19" s="27">
        <v>43466</v>
      </c>
      <c r="B19" s="36">
        <v>-97842996.510000065</v>
      </c>
      <c r="C19" s="36">
        <v>95305275.079999998</v>
      </c>
      <c r="D19" s="36">
        <f>D17+B19+C19</f>
        <v>104291563.16700026</v>
      </c>
      <c r="E19" s="36">
        <v>10203789.720000001</v>
      </c>
      <c r="F19" s="36">
        <f>-D19-E19-G19+H19</f>
        <v>-2630782.117000252</v>
      </c>
      <c r="G19" s="36">
        <v>7312055.0199999996</v>
      </c>
      <c r="H19" s="37">
        <v>119176625.79000001</v>
      </c>
    </row>
    <row r="20" spans="1:8" x14ac:dyDescent="0.25">
      <c r="A20" s="29"/>
      <c r="B20" s="36"/>
      <c r="C20" s="36"/>
      <c r="D20" s="36"/>
      <c r="E20" s="36"/>
      <c r="F20" s="36"/>
      <c r="G20" s="36"/>
      <c r="H20" s="37"/>
    </row>
    <row r="21" spans="1:8" x14ac:dyDescent="0.25">
      <c r="A21" s="27">
        <v>43497</v>
      </c>
      <c r="B21" s="36">
        <v>-80143838.709999979</v>
      </c>
      <c r="C21" s="36">
        <v>77985683.680000007</v>
      </c>
      <c r="D21" s="36">
        <f>D19+B21+C21</f>
        <v>102133408.13700029</v>
      </c>
      <c r="E21" s="36">
        <v>8708205.4399999995</v>
      </c>
      <c r="F21" s="36">
        <f>-D21-E21-G21+H21</f>
        <v>-14948755.287000299</v>
      </c>
      <c r="G21" s="36">
        <v>7921570.79</v>
      </c>
      <c r="H21" s="37">
        <v>103814429.08</v>
      </c>
    </row>
    <row r="22" spans="1:8" x14ac:dyDescent="0.25">
      <c r="A22" s="27" t="s">
        <v>27</v>
      </c>
      <c r="B22" s="36"/>
      <c r="C22" s="36"/>
      <c r="D22" s="36"/>
      <c r="E22" s="36"/>
      <c r="F22" s="36"/>
      <c r="G22" s="36"/>
      <c r="H22" s="37"/>
    </row>
    <row r="23" spans="1:8" x14ac:dyDescent="0.25">
      <c r="A23" s="30">
        <v>43525</v>
      </c>
      <c r="B23" s="36">
        <v>-129867319.17999998</v>
      </c>
      <c r="C23" s="36">
        <v>117573865.84000002</v>
      </c>
      <c r="D23" s="36">
        <f>D21+B23+C23</f>
        <v>89839954.797000334</v>
      </c>
      <c r="E23" s="36">
        <v>14693449.470000001</v>
      </c>
      <c r="F23" s="36">
        <f>-D23-E23-G23+H23</f>
        <v>-5686325.1070003361</v>
      </c>
      <c r="G23" s="36">
        <v>28759518.91</v>
      </c>
      <c r="H23" s="37">
        <v>127606598.06999999</v>
      </c>
    </row>
    <row r="24" spans="1:8" x14ac:dyDescent="0.25">
      <c r="A24" s="29"/>
      <c r="B24" s="36"/>
      <c r="C24" s="36"/>
      <c r="D24" s="36"/>
      <c r="E24" s="36"/>
      <c r="F24" s="36"/>
      <c r="G24" s="36"/>
      <c r="H24" s="37"/>
    </row>
    <row r="25" spans="1:8" x14ac:dyDescent="0.25">
      <c r="A25" s="27">
        <v>43556</v>
      </c>
      <c r="B25" s="36">
        <v>-95476943.97999993</v>
      </c>
      <c r="C25" s="36">
        <v>101985987.22999997</v>
      </c>
      <c r="D25" s="36">
        <f>D23+B25+C25</f>
        <v>96348998.047000378</v>
      </c>
      <c r="E25" s="36">
        <v>3618812.9</v>
      </c>
      <c r="F25" s="36">
        <f>-D25-E25-G25+H25</f>
        <v>-6876708.1170003861</v>
      </c>
      <c r="G25" s="36">
        <v>17188869.449999999</v>
      </c>
      <c r="H25" s="37">
        <v>110279972.28</v>
      </c>
    </row>
    <row r="26" spans="1:8" x14ac:dyDescent="0.25">
      <c r="A26" s="29"/>
      <c r="B26" s="36"/>
      <c r="C26" s="36"/>
      <c r="D26" s="36"/>
      <c r="E26" s="36"/>
      <c r="F26" s="36"/>
      <c r="G26" s="36"/>
      <c r="H26" s="37"/>
    </row>
    <row r="27" spans="1:8" x14ac:dyDescent="0.25">
      <c r="A27" s="27">
        <v>43586</v>
      </c>
      <c r="B27" s="36">
        <v>-89629560.24000001</v>
      </c>
      <c r="C27" s="36">
        <v>99294378.76000002</v>
      </c>
      <c r="D27" s="36">
        <f>D25+B27+C27</f>
        <v>106013816.56700039</v>
      </c>
      <c r="E27" s="36">
        <v>5810480.4299999997</v>
      </c>
      <c r="F27" s="36">
        <f>-D27-E27-G27+H27</f>
        <v>-2070449.0470003933</v>
      </c>
      <c r="G27" s="36">
        <v>8147417.25</v>
      </c>
      <c r="H27" s="37">
        <v>117901265.2</v>
      </c>
    </row>
    <row r="28" spans="1:8" x14ac:dyDescent="0.25">
      <c r="A28" s="29"/>
      <c r="B28" s="36"/>
      <c r="C28" s="36"/>
      <c r="D28" s="36"/>
      <c r="E28" s="36"/>
      <c r="F28" s="36"/>
      <c r="G28" s="36"/>
      <c r="H28" s="37"/>
    </row>
    <row r="29" spans="1:8" x14ac:dyDescent="0.25">
      <c r="A29" s="27">
        <v>43617</v>
      </c>
      <c r="B29" s="36">
        <v>-115067309.46000002</v>
      </c>
      <c r="C29" s="36">
        <v>92536867.650000021</v>
      </c>
      <c r="D29" s="36">
        <f>D27+B29+C29</f>
        <v>83483374.757000387</v>
      </c>
      <c r="E29" s="36">
        <v>14190860.210000001</v>
      </c>
      <c r="F29" s="36">
        <f>-D29-E29-G29+H29</f>
        <v>-458005.41700039804</v>
      </c>
      <c r="G29" s="36">
        <v>275022.8</v>
      </c>
      <c r="H29" s="37">
        <v>97491252.349999994</v>
      </c>
    </row>
    <row r="30" spans="1:8" ht="15.75" thickBot="1" x14ac:dyDescent="0.3">
      <c r="A30" s="32"/>
      <c r="B30" s="33"/>
      <c r="C30" s="33"/>
      <c r="D30" s="33"/>
      <c r="E30" s="33"/>
      <c r="F30" s="33"/>
      <c r="G30" s="33"/>
      <c r="H30" s="34"/>
    </row>
    <row r="31" spans="1:8" x14ac:dyDescent="0.25">
      <c r="B31" s="35"/>
      <c r="C31" s="35"/>
      <c r="D31" s="35"/>
      <c r="E31" s="35"/>
      <c r="F31" s="35"/>
      <c r="G31" s="35"/>
      <c r="H31" s="35"/>
    </row>
    <row r="32" spans="1:8" x14ac:dyDescent="0.25">
      <c r="A32" s="16" t="s">
        <v>27</v>
      </c>
      <c r="B32" s="35"/>
      <c r="C32" s="35"/>
      <c r="D32" s="35"/>
      <c r="E32" s="35"/>
      <c r="F32" s="35"/>
      <c r="G32" s="35"/>
      <c r="H32" s="35"/>
    </row>
    <row r="33" spans="1:8" x14ac:dyDescent="0.25">
      <c r="B33" s="35"/>
      <c r="C33" s="35"/>
      <c r="D33" s="35"/>
      <c r="E33" s="35"/>
      <c r="F33" s="35"/>
      <c r="G33" s="35"/>
      <c r="H33" s="35"/>
    </row>
    <row r="34" spans="1:8" x14ac:dyDescent="0.25">
      <c r="B34" s="35"/>
      <c r="C34" s="35"/>
      <c r="D34" s="35"/>
      <c r="E34" s="35"/>
      <c r="F34" s="35"/>
      <c r="G34" s="35"/>
      <c r="H34" s="35"/>
    </row>
    <row r="39" spans="1:8" x14ac:dyDescent="0.25">
      <c r="A39" s="16" t="s">
        <v>27</v>
      </c>
    </row>
    <row r="41" spans="1:8" x14ac:dyDescent="0.25">
      <c r="A41" s="16" t="s">
        <v>27</v>
      </c>
    </row>
  </sheetData>
  <mergeCells count="3">
    <mergeCell ref="A1:C2"/>
    <mergeCell ref="D1:F2"/>
    <mergeCell ref="G1:H2"/>
  </mergeCells>
  <phoneticPr fontId="0" type="noConversion"/>
  <printOptions horizontalCentered="1"/>
  <pageMargins left="3.937007874015748E-2" right="3.937007874015748E-2" top="0.55118110236220474" bottom="0.55118110236220474" header="0.31496062992125984" footer="0.31496062992125984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June 2019</vt:lpstr>
      <vt:lpstr>Summary 2018 2019</vt:lpstr>
      <vt:lpstr>Sheet3</vt:lpstr>
      <vt:lpstr>' June 2019'!Print_Area</vt:lpstr>
      <vt:lpstr>'Summary 2018 2019'!Print_Area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2019-07-04T09:15:47Z</cp:lastPrinted>
  <dcterms:created xsi:type="dcterms:W3CDTF">2004-11-09T09:36:09Z</dcterms:created>
  <dcterms:modified xsi:type="dcterms:W3CDTF">2019-07-04T09:15:51Z</dcterms:modified>
</cp:coreProperties>
</file>