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5. 2020-2021/12. Provincial Monthly Reports/4. External Loans/"/>
    </mc:Choice>
  </mc:AlternateContent>
  <xr:revisionPtr revIDLastSave="5" documentId="8_{F9BED07D-530E-4485-8D66-F72E583EF2CC}" xr6:coauthVersionLast="45" xr6:coauthVersionMax="45" xr10:uidLastSave="{40CEC7E5-EFA2-47FC-B293-BB2E4431EFB4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" l="1"/>
  <c r="H29" i="2"/>
  <c r="G33" i="2"/>
  <c r="I33" i="2" s="1"/>
  <c r="G28" i="2"/>
  <c r="I28" i="2" s="1"/>
  <c r="B25" i="2"/>
  <c r="I21" i="2"/>
  <c r="I16" i="2"/>
  <c r="H21" i="2"/>
  <c r="H20" i="2"/>
  <c r="H33" i="2" s="1"/>
  <c r="H18" i="2"/>
  <c r="H31" i="2" s="1"/>
  <c r="H17" i="2"/>
  <c r="H30" i="2" s="1"/>
  <c r="H16" i="2"/>
  <c r="H15" i="2"/>
  <c r="H28" i="2" s="1"/>
  <c r="H14" i="2"/>
  <c r="H27" i="2" s="1"/>
  <c r="G21" i="2"/>
  <c r="G34" i="2" s="1"/>
  <c r="I34" i="2" s="1"/>
  <c r="G20" i="2"/>
  <c r="I20" i="2" s="1"/>
  <c r="G18" i="2"/>
  <c r="G31" i="2" s="1"/>
  <c r="I31" i="2" s="1"/>
  <c r="G17" i="2"/>
  <c r="G30" i="2" s="1"/>
  <c r="I30" i="2" s="1"/>
  <c r="G16" i="2"/>
  <c r="G29" i="2" s="1"/>
  <c r="I29" i="2" s="1"/>
  <c r="G15" i="2"/>
  <c r="I15" i="2" s="1"/>
  <c r="G14" i="2"/>
  <c r="G27" i="2" s="1"/>
  <c r="I27" i="2" s="1"/>
  <c r="I17" i="2" l="1"/>
  <c r="I14" i="2"/>
  <c r="I18" i="2"/>
  <c r="H25" i="2"/>
  <c r="G25" i="2"/>
  <c r="I25" i="2" s="1"/>
  <c r="H12" i="2"/>
  <c r="G12" i="2"/>
  <c r="F12" i="2"/>
  <c r="E12" i="2"/>
  <c r="D12" i="2"/>
  <c r="C12" i="2"/>
  <c r="B12" i="2"/>
  <c r="I12" i="2" s="1"/>
  <c r="E12" i="1" l="1"/>
  <c r="D12" i="1"/>
  <c r="C12" i="1"/>
  <c r="B12" i="1" l="1"/>
  <c r="F12" i="1" l="1"/>
  <c r="F18" i="1"/>
  <c r="F20" i="1"/>
  <c r="F17" i="1"/>
  <c r="F16" i="1"/>
  <c r="F15" i="1"/>
  <c r="F14" i="1"/>
  <c r="F21" i="1"/>
  <c r="F13" i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<sst xmlns="http://schemas.openxmlformats.org/spreadsheetml/2006/main" count="78" uniqueCount="29">
  <si>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</si>
  <si>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</si>
  <si>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</si>
  <si>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</si>
  <si>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</si>
  <si>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</si>
  <si>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</si>
  <si>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</si>
  <si>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</si>
  <si>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</si>
  <si>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</si>
  <si>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</si>
  <si>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</si>
  <si>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</si>
  <si>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</si>
  <si>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</si>
  <si>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</si>
  <si>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</si>
  <si>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</si>
  <si>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</si>
  <si>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</si>
  <si>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</si>
  <si>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</si>
  <si>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</si>
  <si>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</si>
  <si>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31/03/2020</t>
  </si>
  <si>
    <t>Balance 01/07/2019</t>
  </si>
  <si>
    <t>Balance 01/08/2020</t>
  </si>
  <si>
    <t>Balance 31/08/2020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</si>
</sst>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29" t="s">
        <v>9</v>
      </c>
      <c r="C3" s="29"/>
      <c r="D3" s="29"/>
      <c r="E3" s="4" t="s">
        <v>10</v>
      </c>
    </row>
    <row r="5" spans="1:9" x14ac:dyDescent="0.2">
      <c r="A5" t="s">
        <v>8</v>
      </c>
    </row>
    <row r="6" spans="1:9" ht="13.5" thickBot="1" x14ac:dyDescent="0.25">
      <c r="C6" s="30">
        <v>44044</v>
      </c>
      <c r="D6" s="31"/>
      <c r="E6" s="32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203881136.22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203881136.22</v>
      </c>
      <c r="G12" s="2"/>
      <c r="H12" s="2"/>
      <c r="I12" s="17"/>
    </row>
    <row r="13" spans="1:9" x14ac:dyDescent="0.2">
      <c r="A13" s="16" t="s">
        <v>15</v>
      </c>
      <c r="B13" s="2">
        <v>0</v>
      </c>
      <c r="C13" s="7">
        <v>0</v>
      </c>
      <c r="D13" s="7">
        <v>0</v>
      </c>
      <c r="E13" s="7">
        <v>0</v>
      </c>
      <c r="F13" s="5">
        <f>B13-D13+E13</f>
        <v>0</v>
      </c>
      <c r="G13" s="2"/>
      <c r="H13" s="2"/>
      <c r="I13" s="17"/>
    </row>
    <row r="14" spans="1:9" x14ac:dyDescent="0.2">
      <c r="A14" s="16" t="s">
        <v>16</v>
      </c>
      <c r="B14" s="6">
        <v>13640424.039999999</v>
      </c>
      <c r="C14" s="7">
        <v>0</v>
      </c>
      <c r="D14" s="7">
        <v>0</v>
      </c>
      <c r="E14" s="7">
        <v>0</v>
      </c>
      <c r="F14" s="5">
        <f t="shared" ref="F14:F16" si="1">B14+C14-D14</f>
        <v>13640424.039999999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21525424.030000001</v>
      </c>
      <c r="C15" s="7">
        <v>0</v>
      </c>
      <c r="D15" s="7">
        <v>0</v>
      </c>
      <c r="E15" s="7">
        <v>0</v>
      </c>
      <c r="F15" s="5">
        <f t="shared" si="1"/>
        <v>21525424.030000001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37816866.069999993</v>
      </c>
      <c r="C16" s="7">
        <v>0</v>
      </c>
      <c r="D16" s="7">
        <v>0</v>
      </c>
      <c r="E16" s="7">
        <v>0</v>
      </c>
      <c r="F16" s="5">
        <f t="shared" si="1"/>
        <v>37816866.069999993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38381510.719999999</v>
      </c>
      <c r="C17" s="7">
        <v>0</v>
      </c>
      <c r="D17" s="7">
        <v>0</v>
      </c>
      <c r="E17" s="7">
        <v>0</v>
      </c>
      <c r="F17" s="5">
        <f>B17+C17-D17</f>
        <v>38381510.719999999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40983374.379999988</v>
      </c>
      <c r="C18" s="7">
        <v>0</v>
      </c>
      <c r="D18" s="7">
        <v>0</v>
      </c>
      <c r="E18" s="7">
        <v>0</v>
      </c>
      <c r="F18" s="5">
        <f>B18+C18-D18</f>
        <v>40983374.379999988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35947062.070000008</v>
      </c>
      <c r="C20" s="7">
        <v>0</v>
      </c>
      <c r="D20" s="7">
        <v>0</v>
      </c>
      <c r="E20" s="7">
        <v>0</v>
      </c>
      <c r="F20" s="5">
        <f>B20+C20-D20</f>
        <v>35947062.070000008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15586474.910000002</v>
      </c>
      <c r="C21" s="7">
        <v>0</v>
      </c>
      <c r="D21" s="7">
        <v>0</v>
      </c>
      <c r="E21" s="7">
        <v>0</v>
      </c>
      <c r="F21" s="5">
        <f>B21+C21-D21</f>
        <v>15586474.910000002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B3" sqref="B3:D3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29" t="s">
        <v>9</v>
      </c>
      <c r="C3" s="29"/>
      <c r="D3" s="29"/>
      <c r="E3" s="33" t="s">
        <v>10</v>
      </c>
      <c r="F3" s="33"/>
      <c r="G3" s="33"/>
      <c r="H3" s="33"/>
    </row>
    <row r="5" spans="1:12" x14ac:dyDescent="0.2">
      <c r="A5" t="s">
        <v>8</v>
      </c>
    </row>
    <row r="6" spans="1:12" ht="13.5" thickBot="1" x14ac:dyDescent="0.25">
      <c r="C6" s="30">
        <v>43709</v>
      </c>
      <c r="D6" s="31"/>
      <c r="E6" s="32"/>
      <c r="F6" s="30">
        <v>43891</v>
      </c>
      <c r="G6" s="31"/>
      <c r="H6" s="32"/>
    </row>
    <row r="7" spans="1:12" ht="38.25" customHeight="1" thickBot="1" x14ac:dyDescent="0.25">
      <c r="A7" s="22" t="s">
        <v>0</v>
      </c>
      <c r="B7" s="23" t="s">
        <v>26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25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f>SUM(B13:B22)</f>
        <v>214291004.09999999</v>
      </c>
      <c r="C12" s="8">
        <f t="shared" ref="C12:H12" si="0">SUM(C13:C22)</f>
        <v>0</v>
      </c>
      <c r="D12" s="8">
        <f t="shared" si="0"/>
        <v>5046449.51</v>
      </c>
      <c r="E12" s="8">
        <f t="shared" si="0"/>
        <v>12170738.24</v>
      </c>
      <c r="F12" s="8">
        <f t="shared" si="0"/>
        <v>0</v>
      </c>
      <c r="G12" s="8">
        <f t="shared" si="0"/>
        <v>5363418.8800000008</v>
      </c>
      <c r="H12" s="8">
        <f t="shared" si="0"/>
        <v>11825131.890000001</v>
      </c>
      <c r="I12" s="8">
        <f>B12-D12-G12</f>
        <v>203881135.71000001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14568007.189999999</v>
      </c>
      <c r="C14" s="7">
        <v>0</v>
      </c>
      <c r="D14" s="7">
        <v>455987.86</v>
      </c>
      <c r="E14" s="7">
        <v>493192.82</v>
      </c>
      <c r="F14" s="7">
        <v>0</v>
      </c>
      <c r="G14" s="7">
        <f>927583.01-D14</f>
        <v>471595.15</v>
      </c>
      <c r="H14" s="7">
        <f>970778.35-E14</f>
        <v>477585.52999999997</v>
      </c>
      <c r="I14" s="5">
        <f>B14+C14-D14+F14-G14</f>
        <v>13640424.18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22587121.030000001</v>
      </c>
      <c r="C15" s="7">
        <v>0</v>
      </c>
      <c r="D15" s="7">
        <v>514942.85</v>
      </c>
      <c r="E15" s="7">
        <v>1368623.2</v>
      </c>
      <c r="F15" s="7">
        <v>0</v>
      </c>
      <c r="G15" s="7">
        <f>1061696.85-D15</f>
        <v>546754.00000000012</v>
      </c>
      <c r="H15" s="7">
        <f>2705435.25-E15</f>
        <v>1336812.05</v>
      </c>
      <c r="I15" s="5">
        <f t="shared" ref="I15:I18" si="1">B15+C15-D15+F15-G15</f>
        <v>21525424.18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39771293.769999996</v>
      </c>
      <c r="C16" s="7">
        <v>0</v>
      </c>
      <c r="D16" s="7">
        <v>949750.18</v>
      </c>
      <c r="E16" s="7">
        <v>2259414.7200000002</v>
      </c>
      <c r="F16" s="7">
        <v>0</v>
      </c>
      <c r="G16" s="7">
        <f>1954427.88-D16</f>
        <v>1004677.6999999998</v>
      </c>
      <c r="H16" s="7">
        <f>4463901.92-E16</f>
        <v>2204487.1999999997</v>
      </c>
      <c r="I16" s="5">
        <f t="shared" si="1"/>
        <v>37816865.889999993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40343230.829999998</v>
      </c>
      <c r="C17" s="7">
        <v>0</v>
      </c>
      <c r="D17" s="7">
        <v>952873.37</v>
      </c>
      <c r="E17" s="7">
        <v>2327124.63</v>
      </c>
      <c r="F17" s="7">
        <v>0</v>
      </c>
      <c r="G17" s="7">
        <f>1961720.48-D17</f>
        <v>1008847.11</v>
      </c>
      <c r="H17" s="7">
        <f>4598275.52-E17</f>
        <v>2271150.8899999997</v>
      </c>
      <c r="I17" s="5">
        <f t="shared" si="1"/>
        <v>38381510.350000001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42997012.18999999</v>
      </c>
      <c r="C18" s="7">
        <v>0</v>
      </c>
      <c r="D18" s="7">
        <v>977083.36</v>
      </c>
      <c r="E18" s="7">
        <v>2645670.9500000002</v>
      </c>
      <c r="F18" s="7">
        <v>0</v>
      </c>
      <c r="G18" s="7">
        <f>2013638.17-D18</f>
        <v>1036554.8099999999</v>
      </c>
      <c r="H18" s="7">
        <f>5203268.6-E18</f>
        <v>2557597.6499999994</v>
      </c>
      <c r="I18" s="5">
        <f t="shared" si="1"/>
        <v>40983374.019999988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36684515.370000005</v>
      </c>
      <c r="C20" s="7">
        <v>0</v>
      </c>
      <c r="D20" s="7">
        <v>347303.34</v>
      </c>
      <c r="E20" s="7">
        <v>2125425.44</v>
      </c>
      <c r="F20" s="7">
        <v>0</v>
      </c>
      <c r="G20" s="7">
        <f>737453.64-D20</f>
        <v>390150.3</v>
      </c>
      <c r="H20" s="7">
        <f>4207968.8-E20</f>
        <v>2082543.3599999999</v>
      </c>
      <c r="I20" s="5">
        <f t="shared" ref="I20:I21" si="2">B20+C20-D20+F20-G20</f>
        <v>35947061.730000004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17339823.720000003</v>
      </c>
      <c r="C21" s="7">
        <v>0</v>
      </c>
      <c r="D21" s="7">
        <v>848508.55</v>
      </c>
      <c r="E21" s="7">
        <v>951286.48</v>
      </c>
      <c r="F21" s="7">
        <v>0</v>
      </c>
      <c r="G21" s="7">
        <f>1753348.36-D21</f>
        <v>904839.81</v>
      </c>
      <c r="H21" s="7">
        <f>1846241.69-E21</f>
        <v>894955.21</v>
      </c>
      <c r="I21" s="5">
        <f t="shared" si="2"/>
        <v>15586475.360000001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8">
        <f>SUM(B26:B35)</f>
        <v>214291004.09999999</v>
      </c>
      <c r="C25" s="8"/>
      <c r="D25" s="8"/>
      <c r="E25" s="8"/>
      <c r="F25" s="8"/>
      <c r="G25" s="8">
        <f t="shared" ref="G25:H25" si="3">SUM(G26:G35)</f>
        <v>10409868.390000001</v>
      </c>
      <c r="H25" s="8">
        <f t="shared" si="3"/>
        <v>23995870.130000003</v>
      </c>
      <c r="I25" s="8">
        <f>B25-G25</f>
        <v>203881135.70999998</v>
      </c>
    </row>
    <row r="26" spans="1:12" x14ac:dyDescent="0.2">
      <c r="A26" s="16" t="s">
        <v>15</v>
      </c>
      <c r="B26" s="2"/>
      <c r="C26" s="7"/>
      <c r="D26" s="7"/>
      <c r="E26" s="7"/>
      <c r="F26" s="5"/>
      <c r="G26" s="7"/>
      <c r="H26" s="7"/>
      <c r="I26" s="5"/>
    </row>
    <row r="27" spans="1:12" x14ac:dyDescent="0.2">
      <c r="A27" s="16" t="s">
        <v>16</v>
      </c>
      <c r="B27" s="6">
        <v>14568007.189999999</v>
      </c>
      <c r="C27" s="7"/>
      <c r="D27" s="7"/>
      <c r="E27" s="7"/>
      <c r="F27" s="5"/>
      <c r="G27" s="7">
        <f t="shared" ref="G27:H31" si="4">D14+G14</f>
        <v>927583.01</v>
      </c>
      <c r="H27" s="7">
        <f t="shared" si="4"/>
        <v>970778.35</v>
      </c>
      <c r="I27" s="5">
        <f>G27</f>
        <v>927583.01</v>
      </c>
    </row>
    <row r="28" spans="1:12" x14ac:dyDescent="0.2">
      <c r="A28" s="16" t="s">
        <v>17</v>
      </c>
      <c r="B28" s="6">
        <v>22587121.030000001</v>
      </c>
      <c r="C28" s="7"/>
      <c r="D28" s="7"/>
      <c r="E28" s="7"/>
      <c r="F28" s="5"/>
      <c r="G28" s="7">
        <f t="shared" si="4"/>
        <v>1061696.8500000001</v>
      </c>
      <c r="H28" s="7">
        <f t="shared" si="4"/>
        <v>2705435.25</v>
      </c>
      <c r="I28" s="5">
        <f t="shared" ref="I28:I31" si="5">G28</f>
        <v>1061696.8500000001</v>
      </c>
    </row>
    <row r="29" spans="1:12" x14ac:dyDescent="0.2">
      <c r="A29" s="16" t="s">
        <v>18</v>
      </c>
      <c r="B29" s="7">
        <v>39771293.769999996</v>
      </c>
      <c r="C29" s="7"/>
      <c r="D29" s="7"/>
      <c r="E29" s="7"/>
      <c r="F29" s="5"/>
      <c r="G29" s="7">
        <f t="shared" si="4"/>
        <v>1954427.88</v>
      </c>
      <c r="H29" s="7">
        <f t="shared" si="4"/>
        <v>4463901.92</v>
      </c>
      <c r="I29" s="5">
        <f t="shared" si="5"/>
        <v>1954427.88</v>
      </c>
    </row>
    <row r="30" spans="1:12" x14ac:dyDescent="0.2">
      <c r="A30" s="16" t="s">
        <v>21</v>
      </c>
      <c r="B30" s="7">
        <v>40343230.829999998</v>
      </c>
      <c r="C30" s="7"/>
      <c r="D30" s="7"/>
      <c r="E30" s="7"/>
      <c r="F30" s="5"/>
      <c r="G30" s="7">
        <f t="shared" si="4"/>
        <v>1961720.48</v>
      </c>
      <c r="H30" s="7">
        <f t="shared" si="4"/>
        <v>4598275.5199999996</v>
      </c>
      <c r="I30" s="5">
        <f t="shared" si="5"/>
        <v>1961720.48</v>
      </c>
    </row>
    <row r="31" spans="1:12" x14ac:dyDescent="0.2">
      <c r="A31" s="16" t="s">
        <v>22</v>
      </c>
      <c r="B31" s="7">
        <v>42997012.18999999</v>
      </c>
      <c r="C31" s="7"/>
      <c r="D31" s="7"/>
      <c r="E31" s="7"/>
      <c r="F31" s="5"/>
      <c r="G31" s="7">
        <f t="shared" si="4"/>
        <v>2013638.17</v>
      </c>
      <c r="H31" s="7">
        <f t="shared" si="4"/>
        <v>5203268.5999999996</v>
      </c>
      <c r="I31" s="5">
        <f t="shared" si="5"/>
        <v>2013638.17</v>
      </c>
    </row>
    <row r="32" spans="1:12" x14ac:dyDescent="0.2">
      <c r="A32" s="16"/>
      <c r="B32" s="6"/>
      <c r="C32" s="7"/>
      <c r="D32" s="7"/>
      <c r="E32" s="7"/>
      <c r="F32" s="5"/>
      <c r="G32" s="7"/>
      <c r="H32" s="7"/>
      <c r="I32" s="5"/>
    </row>
    <row r="33" spans="1:9" x14ac:dyDescent="0.2">
      <c r="A33" s="16" t="s">
        <v>23</v>
      </c>
      <c r="B33" s="5">
        <v>36684515.370000005</v>
      </c>
      <c r="C33" s="7"/>
      <c r="D33" s="7"/>
      <c r="E33" s="7"/>
      <c r="F33" s="5"/>
      <c r="G33" s="7">
        <f>D20+G20</f>
        <v>737453.64</v>
      </c>
      <c r="H33" s="7">
        <f>E20+H20</f>
        <v>4207968.8</v>
      </c>
      <c r="I33" s="5">
        <f t="shared" ref="I33:I34" si="6">G33</f>
        <v>737453.64</v>
      </c>
    </row>
    <row r="34" spans="1:9" x14ac:dyDescent="0.2">
      <c r="A34" s="16" t="s">
        <v>24</v>
      </c>
      <c r="B34" s="5">
        <v>17339823.720000003</v>
      </c>
      <c r="C34" s="7"/>
      <c r="D34" s="7"/>
      <c r="E34" s="7"/>
      <c r="F34" s="5"/>
      <c r="G34" s="7">
        <f>D21+G21</f>
        <v>1753348.36</v>
      </c>
      <c r="H34" s="7">
        <f>E21+H21</f>
        <v>1846241.69</v>
      </c>
      <c r="I34" s="5">
        <f t="shared" si="6"/>
        <v>1753348.36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2019-04-08T14:00:13Z</cp:lastPrinted>
  <dcterms:created xsi:type="dcterms:W3CDTF">2007-08-30T12:04:18Z</dcterms:created>
  <dcterms:modified xsi:type="dcterms:W3CDTF">2020-09-07T16:02:36Z</dcterms:modified>
</cp:coreProperties>
</file>