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vmun-my.sharepoint.com/personal/mverwey2_bvm_gov_za/Documents/mverwey (H drive)/data1/Kontrakte_Projekte/2022_23/"/>
    </mc:Choice>
  </mc:AlternateContent>
  <xr:revisionPtr revIDLastSave="0" documentId="8_{C33B1948-3EEC-4840-A18F-EAD4FB990949}" xr6:coauthVersionLast="47" xr6:coauthVersionMax="47" xr10:uidLastSave="{00000000-0000-0000-0000-000000000000}"/>
  <bookViews>
    <workbookView xWindow="-120" yWindow="-120" windowWidth="29040" windowHeight="15840" tabRatio="630" firstSheet="2" activeTab="2" xr2:uid="{00000000-000D-0000-FFFF-FFFF00000000}"/>
  </bookViews>
  <sheets>
    <sheet name="Sheet1" sheetId="4" state="hidden" r:id="rId1"/>
    <sheet name="Creditors" sheetId="1" r:id="rId2"/>
    <sheet name="Capital Expenditure" sheetId="2" r:id="rId3"/>
    <sheet name="Sheet3" sheetId="3" state="hidden" r:id="rId4"/>
    <sheet name="Sheet2" sheetId="5" r:id="rId5"/>
  </sheets>
  <definedNames>
    <definedName name="_xlnm.Print_Area" localSheetId="2">'Capital Expenditure'!$A$1:$O$16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7" i="2" l="1"/>
  <c r="J7" i="2" s="1"/>
  <c r="I8" i="2"/>
  <c r="J8" i="2" s="1"/>
  <c r="G13" i="2" l="1"/>
  <c r="I6" i="2"/>
  <c r="J6" i="2" s="1"/>
  <c r="H13" i="2"/>
  <c r="F13" i="2"/>
  <c r="E13" i="2"/>
  <c r="I3" i="2"/>
  <c r="J3" i="2" s="1"/>
  <c r="I4" i="2"/>
  <c r="J4" i="2" s="1"/>
  <c r="I10" i="2"/>
  <c r="J10" i="2" s="1"/>
  <c r="I9" i="2"/>
  <c r="J9" i="2" s="1"/>
  <c r="I5" i="2"/>
  <c r="J5" i="2" s="1"/>
  <c r="I11" i="2"/>
  <c r="J11" i="2" s="1"/>
  <c r="I12" i="2" l="1"/>
  <c r="J12" i="2" s="1"/>
  <c r="I13" i="2"/>
  <c r="J13" i="2" s="1"/>
</calcChain>
</file>

<file path=xl/sharedStrings.xml><?xml version="1.0" encoding="utf-8"?>
<sst xmlns="http://schemas.openxmlformats.org/spreadsheetml/2006/main" count="88" uniqueCount="68">
  <si>
    <t>Outstanding creditors: 30 days and older</t>
  </si>
  <si>
    <t>Name of supplier</t>
  </si>
  <si>
    <t>Remedial action</t>
  </si>
  <si>
    <t>Project description</t>
  </si>
  <si>
    <t>Number</t>
  </si>
  <si>
    <t>Outstanding Amount</t>
  </si>
  <si>
    <t xml:space="preserve">Dispute/Reason for non-payment </t>
  </si>
  <si>
    <t>Invoice(s) date(s)</t>
  </si>
  <si>
    <t>Project status: If the project is in the SCM process of being procured. Please state in which stage (planning, specification, advertising, etc)</t>
  </si>
  <si>
    <t>Totals</t>
  </si>
  <si>
    <t>Original Budget   R'000</t>
  </si>
  <si>
    <t>Adjusted budget   R'000</t>
  </si>
  <si>
    <t>YTD Expenditure  R'000</t>
  </si>
  <si>
    <t>At what stage is each project  currently</t>
  </si>
  <si>
    <t>Any challenges identified that is resulting in delays?</t>
  </si>
  <si>
    <t>What measures are in place to remedy the existing challenges.</t>
  </si>
  <si>
    <t>Status of the project</t>
  </si>
  <si>
    <t>Variance        R'000</t>
  </si>
  <si>
    <t>Variance    %</t>
  </si>
  <si>
    <t>Locations</t>
  </si>
  <si>
    <t>SDBIP / YTD budget</t>
  </si>
  <si>
    <t>Town: Worcester. 
Wards: 18</t>
  </si>
  <si>
    <t>Town: All
Wards: 1 to 21</t>
  </si>
  <si>
    <t>Town: Rawsonville
Wards: 19,20</t>
  </si>
  <si>
    <t>Altona new Electrical Substation</t>
  </si>
  <si>
    <t>Town: Worcester. Wards:5, 6,7, 8, 9, 10, 11, 12, 13, 14, 15, 16, 17, 18, 21</t>
  </si>
  <si>
    <t>Town: Worcester. 
Wards: 8, 16, 17, 18</t>
  </si>
  <si>
    <t>Reservoirs: Pre-loads</t>
  </si>
  <si>
    <t>50101003091/ 50101003111</t>
  </si>
  <si>
    <t>Rawsonville WwTW: Extension of WwTW (0,24 Ml/day)</t>
  </si>
  <si>
    <t xml:space="preserve">Transhex:Electrical Reticulation </t>
  </si>
  <si>
    <t>Upgrading of Sewer Network: External Loan</t>
  </si>
  <si>
    <t>Alternative Electricity Supply Zwelethemba</t>
  </si>
  <si>
    <t>Town: Worcester. 
Wards: 5</t>
  </si>
  <si>
    <t>De Doorns Water Purification Works : Augmentation of DAF Unit (MIG funding)</t>
  </si>
  <si>
    <t>Town: De Doorns
Wards: 2</t>
  </si>
  <si>
    <t>66KV Ripple Control</t>
  </si>
  <si>
    <t>Supply and Installation of Load Shedding Solution and Solar PV</t>
  </si>
  <si>
    <t>ICT - Computer Equipment</t>
  </si>
  <si>
    <t>Mr Steyn</t>
  </si>
  <si>
    <t>Mr Beneke</t>
  </si>
  <si>
    <t>Responsible Person</t>
  </si>
  <si>
    <t>Mr Solomon</t>
  </si>
  <si>
    <t>BV899/2021 already adjuducated.</t>
  </si>
  <si>
    <t>Specification/Construction</t>
  </si>
  <si>
    <t>N/A</t>
  </si>
  <si>
    <t>BV900/2021 already adjudicated</t>
  </si>
  <si>
    <t>BV970/2022 Tender to be advitised closing date 02/09/2022</t>
  </si>
  <si>
    <t>BV973/2022 Tender in specification stage.</t>
  </si>
  <si>
    <t>Construction</t>
  </si>
  <si>
    <t>Mr Smal</t>
  </si>
  <si>
    <t>Awaiting assistance from SCM to capture request for tender to appoint Engineering Consultants to draft tender specifications</t>
  </si>
  <si>
    <t>Preliminary study completet</t>
  </si>
  <si>
    <t>Yes. No one can assist with capturing the request for the tender to appoint engineering consultant since 25 July 2022</t>
  </si>
  <si>
    <t xml:space="preserve">Constant follow-up </t>
  </si>
  <si>
    <t>Specifications submitted to SCU.</t>
  </si>
  <si>
    <t>Specification</t>
  </si>
  <si>
    <t xml:space="preserve">Construction </t>
  </si>
  <si>
    <t>Hard rock</t>
  </si>
  <si>
    <t xml:space="preserve">Heavy excavation machinery . </t>
  </si>
  <si>
    <t xml:space="preserve">Ground water </t>
  </si>
  <si>
    <t>Pumping og ground water .</t>
  </si>
  <si>
    <t>Mr Pekeur</t>
  </si>
  <si>
    <t>Preliminary investigation</t>
  </si>
  <si>
    <t>Project to be posponed until the 2023/2024 FY</t>
  </si>
  <si>
    <t xml:space="preserve">Tender phase ( Tender close on 5 August 2022) </t>
  </si>
  <si>
    <t xml:space="preserve">None </t>
  </si>
  <si>
    <t>Top 10 Capital Projects till 31 August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</si>
</sst>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 * #,##0_ ;_ * \-#,##0_ ;_ * &quot;-&quot;_ ;_ @_ "/>
    <numFmt numFmtId="165" formatCode="_ * #,##0.00_ ;_ * \-#,##0.00_ ;_ * &quot;-&quot;??_ ;_ @_ "/>
    <numFmt numFmtId="166" formatCode="0.0"/>
    <numFmt numFmtId="167" formatCode="#,##0_ ;\-#,##0\ "/>
  </numFmts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u/>
      <sz val="14"/>
      <color indexed="8"/>
      <name val="Calibri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u/>
      <sz val="14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165" fontId="2" fillId="0" borderId="0" applyFont="0" applyFill="0" applyBorder="0" applyAlignment="0" applyProtection="0"/>
    <xf numFmtId="0" fontId="5" fillId="0" borderId="0"/>
  </cellStyleXfs>
  <cellXfs count="54">
    <xf numFmtId="0" fontId="0" fillId="0" borderId="0" xfId="0"/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3" xfId="0" applyFont="1" applyBorder="1"/>
    <xf numFmtId="0" fontId="4" fillId="0" borderId="5" xfId="0" applyFont="1" applyBorder="1"/>
    <xf numFmtId="0" fontId="0" fillId="0" borderId="0" xfId="0" applyAlignment="1">
      <alignment vertical="top"/>
    </xf>
    <xf numFmtId="0" fontId="7" fillId="0" borderId="3" xfId="0" applyFont="1" applyBorder="1"/>
    <xf numFmtId="0" fontId="1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1" fontId="0" fillId="0" borderId="1" xfId="0" applyNumberFormat="1" applyBorder="1"/>
    <xf numFmtId="1" fontId="0" fillId="0" borderId="0" xfId="0" applyNumberFormat="1"/>
    <xf numFmtId="0" fontId="6" fillId="0" borderId="0" xfId="0" applyFont="1"/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 wrapText="1"/>
    </xf>
    <xf numFmtId="0" fontId="1" fillId="0" borderId="1" xfId="0" applyFont="1" applyBorder="1" applyAlignment="1">
      <alignment horizontal="center" textRotation="90"/>
    </xf>
    <xf numFmtId="1" fontId="0" fillId="0" borderId="1" xfId="0" applyNumberForma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3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left" vertical="top"/>
    </xf>
    <xf numFmtId="1" fontId="0" fillId="0" borderId="1" xfId="0" applyNumberForma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4" fontId="6" fillId="3" borderId="1" xfId="0" applyNumberFormat="1" applyFont="1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1" xfId="0" applyFill="1" applyBorder="1" applyAlignment="1">
      <alignment horizontal="left" vertical="top"/>
    </xf>
    <xf numFmtId="0" fontId="6" fillId="3" borderId="1" xfId="0" applyFont="1" applyFill="1" applyBorder="1" applyAlignment="1">
      <alignment horizontal="left" vertical="top" wrapText="1"/>
    </xf>
    <xf numFmtId="0" fontId="1" fillId="0" borderId="3" xfId="0" applyFont="1" applyBorder="1" applyAlignment="1">
      <alignment horizontal="right"/>
    </xf>
    <xf numFmtId="165" fontId="1" fillId="0" borderId="2" xfId="1" applyFont="1" applyBorder="1" applyAlignment="1">
      <alignment horizontal="right"/>
    </xf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1" fontId="0" fillId="0" borderId="1" xfId="0" applyNumberFormat="1" applyBorder="1" applyAlignment="1">
      <alignment horizontal="left" vertical="top" wrapText="1"/>
    </xf>
    <xf numFmtId="167" fontId="0" fillId="0" borderId="1" xfId="1" applyNumberFormat="1" applyFont="1" applyBorder="1" applyAlignment="1">
      <alignment horizontal="right" vertical="top"/>
    </xf>
    <xf numFmtId="166" fontId="6" fillId="0" borderId="1" xfId="0" applyNumberFormat="1" applyFont="1" applyBorder="1" applyAlignment="1">
      <alignment horizontal="right" vertical="top"/>
    </xf>
    <xf numFmtId="1" fontId="0" fillId="0" borderId="1" xfId="0" applyNumberFormat="1" applyBorder="1" applyAlignment="1">
      <alignment horizontal="left"/>
    </xf>
    <xf numFmtId="0" fontId="3" fillId="0" borderId="6" xfId="0" applyFont="1" applyBorder="1" applyAlignment="1">
      <alignment horizontal="left"/>
    </xf>
    <xf numFmtId="167" fontId="1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horizontal="right"/>
    </xf>
    <xf numFmtId="164" fontId="1" fillId="2" borderId="2" xfId="0" applyNumberFormat="1" applyFont="1" applyFill="1" applyBorder="1" applyAlignment="1">
      <alignment horizontal="right"/>
    </xf>
    <xf numFmtId="167" fontId="0" fillId="2" borderId="1" xfId="1" applyNumberFormat="1" applyFont="1" applyFill="1" applyBorder="1" applyAlignment="1">
      <alignment horizontal="right" vertical="top"/>
    </xf>
    <xf numFmtId="167" fontId="0" fillId="0" borderId="1" xfId="1" applyNumberFormat="1" applyFont="1" applyBorder="1" applyAlignment="1">
      <alignment horizontal="right" vertical="top" wrapText="1"/>
    </xf>
    <xf numFmtId="0" fontId="0" fillId="0" borderId="0" xfId="0" applyFill="1" applyAlignment="1">
      <alignment horizontal="left" vertical="top"/>
    </xf>
    <xf numFmtId="0" fontId="1" fillId="0" borderId="9" xfId="0" applyFont="1" applyBorder="1" applyAlignment="1">
      <alignment horizontal="left" wrapText="1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1" fillId="0" borderId="3" xfId="0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D12" sqref="D12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7030A0"/>
  </sheetPr>
  <dimension ref="A1:E26"/>
  <sheetViews>
    <sheetView workbookViewId="0">
      <selection activeCell="B29" sqref="B29"/>
    </sheetView>
  </sheetViews>
  <sheetFormatPr defaultRowHeight="15" x14ac:dyDescent="0.25"/>
  <cols>
    <col min="1" max="1" width="16.28515625" customWidth="1"/>
    <col min="2" max="2" width="20.5703125" customWidth="1"/>
    <col min="3" max="3" width="17.7109375" customWidth="1"/>
    <col min="4" max="4" width="30.5703125" customWidth="1"/>
    <col min="5" max="5" width="23.42578125" customWidth="1"/>
  </cols>
  <sheetData>
    <row r="1" spans="1:5" x14ac:dyDescent="0.25">
      <c r="A1" s="47" t="s">
        <v>0</v>
      </c>
      <c r="B1" s="47"/>
      <c r="C1" s="47"/>
      <c r="D1" s="47"/>
      <c r="E1" s="47"/>
    </row>
    <row r="2" spans="1:5" x14ac:dyDescent="0.25">
      <c r="A2" s="2" t="s">
        <v>1</v>
      </c>
      <c r="B2" s="2" t="s">
        <v>5</v>
      </c>
      <c r="C2" s="2" t="s">
        <v>7</v>
      </c>
      <c r="D2" s="2" t="s">
        <v>6</v>
      </c>
      <c r="E2" s="2" t="s">
        <v>2</v>
      </c>
    </row>
    <row r="3" spans="1:5" x14ac:dyDescent="0.25">
      <c r="A3" s="1"/>
      <c r="B3" s="1"/>
      <c r="C3" s="1"/>
      <c r="D3" s="1"/>
      <c r="E3" s="1"/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</sheetData>
  <mergeCells count="1">
    <mergeCell ref="A1:E1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9FFCC"/>
    <pageSetUpPr fitToPage="1"/>
  </sheetPr>
  <dimension ref="A1:P16"/>
  <sheetViews>
    <sheetView tabSelected="1" view="pageBreakPreview" zoomScale="77" zoomScaleNormal="70" zoomScaleSheetLayoutView="77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B2" sqref="B2"/>
    </sheetView>
  </sheetViews>
  <sheetFormatPr defaultColWidth="9.140625" defaultRowHeight="15" x14ac:dyDescent="0.25"/>
  <cols>
    <col min="1" max="1" width="5.5703125" customWidth="1"/>
    <col min="2" max="2" width="49" customWidth="1"/>
    <col min="3" max="3" width="20.85546875" style="12" customWidth="1"/>
    <col min="4" max="4" width="20.7109375" style="13" customWidth="1"/>
    <col min="5" max="5" width="15.42578125" customWidth="1"/>
    <col min="6" max="6" width="15.85546875" bestFit="1" customWidth="1"/>
    <col min="7" max="8" width="19.28515625" style="31" customWidth="1"/>
    <col min="9" max="9" width="20.42578125" style="31" customWidth="1"/>
    <col min="10" max="10" width="14" customWidth="1"/>
    <col min="11" max="11" width="114" style="10" customWidth="1"/>
    <col min="12" max="12" width="35.85546875" style="10" bestFit="1" customWidth="1"/>
    <col min="13" max="13" width="40.42578125" style="10" customWidth="1"/>
    <col min="14" max="14" width="67.85546875" style="10" customWidth="1"/>
    <col min="15" max="15" width="17.5703125" customWidth="1"/>
  </cols>
  <sheetData>
    <row r="1" spans="1:16" ht="18.75" x14ac:dyDescent="0.3">
      <c r="B1" s="6" t="s">
        <v>67</v>
      </c>
      <c r="C1" s="11"/>
      <c r="D1" s="8"/>
      <c r="E1" s="5"/>
      <c r="F1" s="5"/>
      <c r="G1" s="29"/>
      <c r="H1" s="29"/>
      <c r="I1" s="29"/>
      <c r="J1" s="5"/>
      <c r="K1" s="14"/>
    </row>
    <row r="2" spans="1:16" s="19" customFormat="1" ht="60" customHeight="1" x14ac:dyDescent="0.25">
      <c r="A2" s="16" t="s">
        <v>4</v>
      </c>
      <c r="B2" s="9" t="s">
        <v>3</v>
      </c>
      <c r="C2" s="17"/>
      <c r="D2" s="18" t="s">
        <v>19</v>
      </c>
      <c r="E2" s="3" t="s">
        <v>10</v>
      </c>
      <c r="F2" s="3" t="s">
        <v>11</v>
      </c>
      <c r="G2" s="4" t="s">
        <v>12</v>
      </c>
      <c r="H2" s="3" t="s">
        <v>20</v>
      </c>
      <c r="I2" s="3" t="s">
        <v>17</v>
      </c>
      <c r="J2" s="3" t="s">
        <v>18</v>
      </c>
      <c r="K2" s="20" t="s">
        <v>16</v>
      </c>
      <c r="L2" s="21" t="s">
        <v>13</v>
      </c>
      <c r="M2" s="21" t="s">
        <v>14</v>
      </c>
      <c r="N2" s="21" t="s">
        <v>15</v>
      </c>
      <c r="O2" s="44" t="s">
        <v>41</v>
      </c>
      <c r="P2" s="45"/>
    </row>
    <row r="3" spans="1:16" ht="60" x14ac:dyDescent="0.25">
      <c r="A3" s="22">
        <v>1</v>
      </c>
      <c r="B3" s="22" t="s">
        <v>27</v>
      </c>
      <c r="C3" s="33" t="s">
        <v>28</v>
      </c>
      <c r="D3" s="24" t="s">
        <v>25</v>
      </c>
      <c r="E3" s="34">
        <v>73481277</v>
      </c>
      <c r="F3" s="34">
        <v>73481277</v>
      </c>
      <c r="G3" s="41">
        <v>6775708.1100000003</v>
      </c>
      <c r="H3" s="42">
        <v>13000000</v>
      </c>
      <c r="I3" s="34">
        <f>G3-F3</f>
        <v>-66705568.890000001</v>
      </c>
      <c r="J3" s="35">
        <f t="shared" ref="J3:J11" si="0">IF(I3=0,"",I3/F3)*100</f>
        <v>-90.779000601745125</v>
      </c>
      <c r="K3" s="25" t="s">
        <v>57</v>
      </c>
      <c r="L3" s="25" t="s">
        <v>49</v>
      </c>
      <c r="M3" s="26" t="s">
        <v>58</v>
      </c>
      <c r="N3" s="26" t="s">
        <v>59</v>
      </c>
      <c r="O3" s="43" t="s">
        <v>39</v>
      </c>
    </row>
    <row r="4" spans="1:16" ht="30" x14ac:dyDescent="0.25">
      <c r="A4" s="22">
        <v>2</v>
      </c>
      <c r="B4" s="22" t="s">
        <v>29</v>
      </c>
      <c r="C4" s="23">
        <v>50101003281</v>
      </c>
      <c r="D4" s="24" t="s">
        <v>23</v>
      </c>
      <c r="E4" s="34">
        <v>27000000</v>
      </c>
      <c r="F4" s="34">
        <v>27000000</v>
      </c>
      <c r="G4" s="41">
        <v>3265057.37</v>
      </c>
      <c r="H4" s="42">
        <v>4000000</v>
      </c>
      <c r="I4" s="34">
        <f t="shared" ref="I4:I11" si="1">G4-F4</f>
        <v>-23734942.629999999</v>
      </c>
      <c r="J4" s="35">
        <f t="shared" si="0"/>
        <v>-87.907194925925921</v>
      </c>
      <c r="K4" s="25" t="s">
        <v>57</v>
      </c>
      <c r="L4" s="25" t="s">
        <v>49</v>
      </c>
      <c r="M4" s="26" t="s">
        <v>60</v>
      </c>
      <c r="N4" s="26" t="s">
        <v>61</v>
      </c>
      <c r="O4" s="43" t="s">
        <v>39</v>
      </c>
    </row>
    <row r="5" spans="1:16" ht="30" x14ac:dyDescent="0.25">
      <c r="A5" s="22">
        <v>3</v>
      </c>
      <c r="B5" s="22" t="s">
        <v>30</v>
      </c>
      <c r="C5" s="23">
        <v>50101002431</v>
      </c>
      <c r="D5" s="24" t="s">
        <v>21</v>
      </c>
      <c r="E5" s="34">
        <v>15000000</v>
      </c>
      <c r="F5" s="34">
        <v>15000000</v>
      </c>
      <c r="G5" s="41"/>
      <c r="H5" s="42">
        <v>2000000</v>
      </c>
      <c r="I5" s="34">
        <f t="shared" si="1"/>
        <v>-15000000</v>
      </c>
      <c r="J5" s="35">
        <f t="shared" si="0"/>
        <v>-100</v>
      </c>
      <c r="K5" s="25" t="s">
        <v>43</v>
      </c>
      <c r="L5" s="25" t="s">
        <v>44</v>
      </c>
      <c r="M5" s="26" t="s">
        <v>45</v>
      </c>
      <c r="N5" s="26" t="s">
        <v>45</v>
      </c>
      <c r="O5" s="43" t="s">
        <v>40</v>
      </c>
    </row>
    <row r="6" spans="1:16" ht="60" x14ac:dyDescent="0.25">
      <c r="A6" s="22">
        <v>4</v>
      </c>
      <c r="B6" s="22" t="s">
        <v>31</v>
      </c>
      <c r="C6" s="23">
        <v>50101003381</v>
      </c>
      <c r="D6" s="24" t="s">
        <v>25</v>
      </c>
      <c r="E6" s="34">
        <v>15000000</v>
      </c>
      <c r="F6" s="34">
        <v>15000000</v>
      </c>
      <c r="G6" s="41"/>
      <c r="H6" s="42">
        <v>0</v>
      </c>
      <c r="I6" s="34">
        <f>G6-F6</f>
        <v>-15000000</v>
      </c>
      <c r="J6" s="35">
        <f>IF(I6=0,"",I6/F6)*100</f>
        <v>-100</v>
      </c>
      <c r="K6" s="26" t="s">
        <v>65</v>
      </c>
      <c r="L6" s="26" t="s">
        <v>65</v>
      </c>
      <c r="M6" s="26" t="s">
        <v>66</v>
      </c>
      <c r="N6" s="26" t="s">
        <v>45</v>
      </c>
      <c r="O6" s="43" t="s">
        <v>62</v>
      </c>
    </row>
    <row r="7" spans="1:16" ht="45" x14ac:dyDescent="0.25">
      <c r="A7" s="22">
        <v>5</v>
      </c>
      <c r="B7" s="46" t="s">
        <v>37</v>
      </c>
      <c r="C7" s="23">
        <v>50101006481</v>
      </c>
      <c r="D7" s="24" t="s">
        <v>22</v>
      </c>
      <c r="E7" s="34">
        <v>13420000</v>
      </c>
      <c r="F7" s="34">
        <v>13420000</v>
      </c>
      <c r="G7" s="41"/>
      <c r="H7" s="42">
        <v>0</v>
      </c>
      <c r="I7" s="34">
        <f t="shared" ref="I7" si="2">G7-F7</f>
        <v>-13420000</v>
      </c>
      <c r="J7" s="35">
        <f t="shared" ref="J7" si="3">IF(I7=0,"",I7/F7)*100</f>
        <v>-100</v>
      </c>
      <c r="K7" s="28" t="s">
        <v>51</v>
      </c>
      <c r="L7" s="26" t="s">
        <v>52</v>
      </c>
      <c r="M7" s="26" t="s">
        <v>53</v>
      </c>
      <c r="N7" s="26" t="s">
        <v>54</v>
      </c>
      <c r="O7" s="43" t="s">
        <v>50</v>
      </c>
    </row>
    <row r="8" spans="1:16" ht="30" x14ac:dyDescent="0.25">
      <c r="A8" s="22">
        <v>6</v>
      </c>
      <c r="B8" s="22" t="s">
        <v>38</v>
      </c>
      <c r="C8" s="33">
        <v>50101004661</v>
      </c>
      <c r="D8" s="24" t="s">
        <v>22</v>
      </c>
      <c r="E8" s="34">
        <v>12000000</v>
      </c>
      <c r="F8" s="34">
        <v>16485443</v>
      </c>
      <c r="G8" s="41"/>
      <c r="H8" s="42">
        <v>0</v>
      </c>
      <c r="I8" s="34">
        <f>G8-F8</f>
        <v>-16485443</v>
      </c>
      <c r="J8" s="35">
        <f>IF(I8=0,"",I8/F8)*100</f>
        <v>-100</v>
      </c>
      <c r="K8" s="25" t="s">
        <v>55</v>
      </c>
      <c r="L8" s="25" t="s">
        <v>56</v>
      </c>
      <c r="M8" s="26" t="s">
        <v>45</v>
      </c>
      <c r="N8" s="26" t="s">
        <v>45</v>
      </c>
      <c r="O8" s="43" t="s">
        <v>42</v>
      </c>
    </row>
    <row r="9" spans="1:16" ht="30" customHeight="1" x14ac:dyDescent="0.25">
      <c r="A9" s="22">
        <v>7</v>
      </c>
      <c r="B9" s="22" t="s">
        <v>32</v>
      </c>
      <c r="C9" s="23">
        <v>50101002231</v>
      </c>
      <c r="D9" s="24" t="s">
        <v>26</v>
      </c>
      <c r="E9" s="34">
        <v>10000000</v>
      </c>
      <c r="F9" s="34">
        <v>10000000</v>
      </c>
      <c r="G9" s="41"/>
      <c r="H9" s="42">
        <v>0</v>
      </c>
      <c r="I9" s="34">
        <f t="shared" si="1"/>
        <v>-10000000</v>
      </c>
      <c r="J9" s="35">
        <f t="shared" si="0"/>
        <v>-100</v>
      </c>
      <c r="K9" s="25" t="s">
        <v>47</v>
      </c>
      <c r="L9" s="25"/>
      <c r="M9" s="27"/>
      <c r="N9" s="26"/>
      <c r="O9" s="43" t="s">
        <v>40</v>
      </c>
    </row>
    <row r="10" spans="1:16" s="7" customFormat="1" ht="30" x14ac:dyDescent="0.25">
      <c r="A10" s="22">
        <v>8</v>
      </c>
      <c r="B10" s="22" t="s">
        <v>24</v>
      </c>
      <c r="C10" s="23">
        <v>50101002121</v>
      </c>
      <c r="D10" s="24" t="s">
        <v>33</v>
      </c>
      <c r="E10" s="34">
        <v>10000000</v>
      </c>
      <c r="F10" s="34">
        <v>10000000</v>
      </c>
      <c r="G10" s="41">
        <v>1267343.2</v>
      </c>
      <c r="H10" s="42">
        <v>0</v>
      </c>
      <c r="I10" s="34">
        <f>G10-F10</f>
        <v>-8732656.8000000007</v>
      </c>
      <c r="J10" s="35">
        <f>IF(I10=0,"",I10/F10)*100</f>
        <v>-87.326568000000009</v>
      </c>
      <c r="K10" s="25" t="s">
        <v>46</v>
      </c>
      <c r="L10" s="25" t="s">
        <v>49</v>
      </c>
      <c r="M10" s="26" t="s">
        <v>45</v>
      </c>
      <c r="N10" s="26" t="s">
        <v>45</v>
      </c>
      <c r="O10" s="43" t="s">
        <v>40</v>
      </c>
    </row>
    <row r="11" spans="1:16" s="7" customFormat="1" ht="30" x14ac:dyDescent="0.25">
      <c r="A11" s="22">
        <v>9</v>
      </c>
      <c r="B11" s="46" t="s">
        <v>34</v>
      </c>
      <c r="C11" s="23">
        <v>50101003201</v>
      </c>
      <c r="D11" s="24" t="s">
        <v>35</v>
      </c>
      <c r="E11" s="34">
        <v>7773398</v>
      </c>
      <c r="F11" s="34">
        <v>7773398</v>
      </c>
      <c r="G11" s="41"/>
      <c r="H11" s="42">
        <v>0</v>
      </c>
      <c r="I11" s="34">
        <f t="shared" si="1"/>
        <v>-7773398</v>
      </c>
      <c r="J11" s="35">
        <f t="shared" si="0"/>
        <v>-100</v>
      </c>
      <c r="K11" s="25" t="s">
        <v>63</v>
      </c>
      <c r="L11" s="25" t="s">
        <v>63</v>
      </c>
      <c r="M11" s="26" t="s">
        <v>64</v>
      </c>
      <c r="N11" s="26" t="s">
        <v>64</v>
      </c>
      <c r="O11" s="43" t="s">
        <v>39</v>
      </c>
    </row>
    <row r="12" spans="1:16" ht="30" x14ac:dyDescent="0.25">
      <c r="A12" s="22">
        <v>10</v>
      </c>
      <c r="B12" s="22" t="s">
        <v>36</v>
      </c>
      <c r="C12" s="23">
        <v>50101002241</v>
      </c>
      <c r="D12" s="24" t="s">
        <v>22</v>
      </c>
      <c r="E12" s="34">
        <v>6900000</v>
      </c>
      <c r="F12" s="34">
        <v>6900000</v>
      </c>
      <c r="G12" s="41"/>
      <c r="H12" s="42">
        <v>0</v>
      </c>
      <c r="I12" s="34">
        <f t="shared" ref="I12" si="4">G12-F12</f>
        <v>-6900000</v>
      </c>
      <c r="J12" s="35">
        <f t="shared" ref="J12" si="5">IF(I12=0,"",I12/F12)*100</f>
        <v>-100</v>
      </c>
      <c r="K12" s="25" t="s">
        <v>48</v>
      </c>
      <c r="L12" s="25"/>
      <c r="M12" s="26"/>
      <c r="N12" s="26"/>
      <c r="O12" s="43" t="s">
        <v>40</v>
      </c>
    </row>
    <row r="13" spans="1:16" ht="20.100000000000001" customHeight="1" x14ac:dyDescent="0.25">
      <c r="A13" s="48" t="s">
        <v>9</v>
      </c>
      <c r="B13" s="49"/>
      <c r="C13" s="36"/>
      <c r="D13" s="37"/>
      <c r="E13" s="38">
        <f>SUM(E3:E12)</f>
        <v>190574675</v>
      </c>
      <c r="F13" s="38">
        <f>SUM(F3:F12)</f>
        <v>195060118</v>
      </c>
      <c r="G13" s="40">
        <f>SUM(G3:G12)</f>
        <v>11308108.68</v>
      </c>
      <c r="H13" s="40">
        <f>SUM(H3:H12)</f>
        <v>19000000</v>
      </c>
      <c r="I13" s="30">
        <f>G13-F13</f>
        <v>-183752009.31999999</v>
      </c>
      <c r="J13" s="39">
        <f>IF(I13=0,"",I13/F13)*100</f>
        <v>-94.202757182788119</v>
      </c>
      <c r="K13" s="48"/>
      <c r="L13" s="53"/>
      <c r="M13" s="53"/>
      <c r="N13" s="49"/>
    </row>
    <row r="14" spans="1:16" ht="34.5" customHeight="1" x14ac:dyDescent="0.25">
      <c r="A14" s="50" t="s">
        <v>8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2"/>
    </row>
    <row r="16" spans="1:16" x14ac:dyDescent="0.25">
      <c r="I16" s="32"/>
      <c r="M16" s="15"/>
    </row>
  </sheetData>
  <sortState xmlns:xlrd2="http://schemas.microsoft.com/office/spreadsheetml/2017/richdata2" ref="B3:E9">
    <sortCondition descending="1" ref="E3:E9"/>
  </sortState>
  <mergeCells count="3">
    <mergeCell ref="A13:B13"/>
    <mergeCell ref="A14:N14"/>
    <mergeCell ref="K13:N13"/>
  </mergeCells>
  <phoneticPr fontId="0" type="noConversion"/>
  <printOptions horizontalCentered="1"/>
  <pageMargins left="0.19685039370078741" right="0.19685039370078741" top="0.59055118110236227" bottom="0.19685039370078741" header="0.31496062992125984" footer="0.31496062992125984"/>
  <pageSetup paperSize="8" scale="43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3" sqref="C3"/>
    </sheetView>
  </sheetViews>
  <sheetFormatPr defaultRowHeight="15" x14ac:dyDescent="0.25"/>
  <sheetData/>
  <phoneticPr fontId="0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26A54D3C95C89408B7B265E0029CBDC" ma:contentTypeVersion="10" ma:contentTypeDescription="Create a new document." ma:contentTypeScope="" ma:versionID="f40bc6edd5e9e3f05db946f28f4b2dc7">
  <xsd:schema xmlns:xsd="http://www.w3.org/2001/XMLSchema" xmlns:xs="http://www.w3.org/2001/XMLSchema" xmlns:p="http://schemas.microsoft.com/office/2006/metadata/properties" xmlns:ns3="2c349498-c5d5-4c8f-b78a-30782ebc88bc" targetNamespace="http://schemas.microsoft.com/office/2006/metadata/properties" ma:root="true" ma:fieldsID="deeedc5fcd3348ce9e2e8806c087b7a8" ns3:_="">
    <xsd:import namespace="2c349498-c5d5-4c8f-b78a-30782ebc88b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349498-c5d5-4c8f-b78a-30782ebc88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3A4927-6A3F-4A72-B9C6-B2368539D95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7ECAC2B-AC4E-4FE6-90DF-CF77DB5FBF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349498-c5d5-4c8f-b78a-30782ebc88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A1AF10-3BC1-41C1-8EB9-2FE725862DF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Sheet1</vt:lpstr>
      <vt:lpstr>Creditors</vt:lpstr>
      <vt:lpstr>Capital Expenditure</vt:lpstr>
      <vt:lpstr>Sheet3</vt:lpstr>
      <vt:lpstr>Sheet2</vt:lpstr>
      <vt:lpstr>'Capital Expenditure'!Print_Area</vt:lpstr>
    </vt:vector>
  </TitlesOfParts>
  <Company>PGWC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Angelique Coert</dc:creator>
  <cp:lastModifiedBy>Marius Verwey</cp:lastModifiedBy>
  <cp:lastPrinted>2017-06-09T11:14:31Z</cp:lastPrinted>
  <dcterms:created xsi:type="dcterms:W3CDTF">2012-10-03T12:39:28Z</dcterms:created>
  <dcterms:modified xsi:type="dcterms:W3CDTF">2022-09-01T13:17:39Z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0x010100F26A54D3C95C89408B7B265E0029CBDC</vt:lpwstr>
  </property>
</Properties>
</file>