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bvmun-my.sharepoint.com/personal/mverwey2_bvm_gov_za/Documents/mverwey (H drive)/data1/Kontrakte_Projekte/2021_22/"/>
    </mc:Choice>
  </mc:AlternateContent>
  <xr:revisionPtr revIDLastSave="0" documentId="8_{79948502-A706-4C60-8141-07DF15D9766D}" xr6:coauthVersionLast="47" xr6:coauthVersionMax="47"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2" l="1"/>
  <c r="J6" i="2" s="1"/>
  <c r="I12" i="2"/>
  <c r="J12" i="2" s="1"/>
  <c r="H13" i="2"/>
  <c r="F13" i="2"/>
  <c r="E13" i="2"/>
  <c r="G13" i="2"/>
  <c r="I3" i="2"/>
  <c r="J3" i="2" s="1"/>
  <c r="I10" i="2"/>
  <c r="J10" i="2" s="1"/>
  <c r="I4" i="2"/>
  <c r="J4" i="2" s="1"/>
  <c r="I11" i="2"/>
  <c r="J11" i="2" s="1"/>
  <c r="I8" i="2"/>
  <c r="J8" i="2" s="1"/>
  <c r="I7" i="2"/>
  <c r="J7" i="2" s="1"/>
  <c r="I5" i="2"/>
  <c r="J5" i="2" s="1"/>
  <c r="I9" i="2"/>
  <c r="J9" i="2" s="1"/>
  <c r="I13" i="2" l="1"/>
  <c r="J13" i="2" s="1"/>
</calcChain>
</file>

<file path=xl/sharedStrings.xml><?xml version="1.0" encoding="utf-8"?>
<sst xmlns="http://schemas.openxmlformats.org/spreadsheetml/2006/main" count="82" uniqueCount="57">
  <si>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</si>
  <si>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</si>
  <si>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</si>
  <si>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</si>
  <si>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</si>
  <si>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</si>
  <si>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</si>
  <si>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</si>
  <si>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</si>
  <si>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</si>
  <si>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</si>
  <si>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</si>
  <si>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</si>
  <si>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</si>
  <si>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</si>
  <si>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</si>
  <si>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</si>
  <si>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</si>
  <si>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</si>
  <si>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Locations</t>
  </si>
  <si>
    <t>SDBIP / YTD budget</t>
  </si>
  <si>
    <t>Town: Worcester. 
Wards: 18</t>
  </si>
  <si>
    <t>Town: All
Wards: 1 to 21</t>
  </si>
  <si>
    <t xml:space="preserve">Transhex: Electrical Reticulation </t>
  </si>
  <si>
    <t>Resealing of Municipal Roads - Worcester</t>
  </si>
  <si>
    <t>Zwelethemba - New Swimming Pool</t>
  </si>
  <si>
    <t>Rawsonville : Extension of WwTW (0,24 Ml/day)</t>
  </si>
  <si>
    <t>Town: Rawsonville
Wards: 19,20</t>
  </si>
  <si>
    <t>Traffic Circles: (High and Louis Lange)</t>
  </si>
  <si>
    <t>Town: Worcester. 
Wards: 12</t>
  </si>
  <si>
    <t>Esselen Park : Replacement of fence perimeter</t>
  </si>
  <si>
    <t xml:space="preserve">Erosion Protection of Hex River : Phase 2 </t>
  </si>
  <si>
    <t>Altona new Electrical Substation</t>
  </si>
  <si>
    <t>Refurbishment of electrical system</t>
  </si>
  <si>
    <t>Town: Worcester. Wards:5, 6,7, 8, 9, 10, 11, 12, 13, 14, 15, 16, 17, 18, 21</t>
  </si>
  <si>
    <t>Town: Worcester. 
Wards: 8, 16, 17, 18</t>
  </si>
  <si>
    <t>Town: Worcester. Wards: 8</t>
  </si>
  <si>
    <t>Town: Worcester. 
Wards: 9</t>
  </si>
  <si>
    <t>Tender in the planning proses.</t>
  </si>
  <si>
    <t>Planning</t>
  </si>
  <si>
    <t>N/A</t>
  </si>
  <si>
    <t>None</t>
  </si>
  <si>
    <t xml:space="preserve">Bid BV 916/2021 Resurfacing of Municipal roads for the Period ending 30 June 2024, advertised Friday, 30th of July 2021. Closing date Friday, 3rd of September 2021. Anticipated commencement date January 2022. </t>
  </si>
  <si>
    <t>Procurement</t>
  </si>
  <si>
    <t>Contract BV 825/2021: Construction of swimming pool facility at Zweletemba awarded to Murray &amp; Dickson (Pty) Ltd</t>
  </si>
  <si>
    <t>Construction</t>
  </si>
  <si>
    <t>Contract BV 913/2021: Erosion Protection at Hex River, Zweletemba: Phase 1, awarded to Martin &amp; East (Pty) Ltd</t>
  </si>
  <si>
    <t xml:space="preserve">Contract BV 823/2021: Upgrading of gravel roads at Avian Park, awarded to JVZ Construction (Pty) Ltd. Anticipated commencement date 16 August 2021, completion period 20 weeks, completion toward end of January 2022. </t>
  </si>
  <si>
    <t>Advertising</t>
  </si>
  <si>
    <t>Upgrading of gravel roads : Ward 12</t>
  </si>
  <si>
    <t>Town: Worcester. Wards:12</t>
  </si>
  <si>
    <t xml:space="preserve">Bids BV 915/2021 (Civils &amp; Structural) &amp; BV 926/2021 (Mech &amp; Elec) Upgrading of Rawsonville WwTW, advertised 27 August 2021 and 3 September 2021, respectively. Closing date of tenders Friday, 1st of October 2021 and 8 October 2021, respectively. Anticipated commencement date January 2022. </t>
  </si>
  <si>
    <t xml:space="preserve">Bid BV 929/2021 : Professional Services for the construction of traffic circle at High and Louis Lange Streets, advertized 3rd September 2021. Closing date of tender Friday8 October 2021. Anticipated commencement date of construction March 2022. </t>
  </si>
  <si>
    <t>Tender in proses. Tender were advertise Friday 30 July 2021.</t>
  </si>
  <si>
    <t xml:space="preserve">Bid BV899/2021 . Tenders received. Bid evaluation of tenders </t>
  </si>
  <si>
    <t>Bid BV900/2021 . Tender adjudicated, in proses.</t>
  </si>
  <si>
    <t>Top 10 Capital Projects till 31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</si>
</sst>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165" fontId="2" fillId="0" borderId="0" applyFont="0" applyFill="0" applyBorder="0" applyAlignment="0" applyProtection="0"/>
    <xf numFmtId="0" fontId="5" fillId="0" borderId="0"/>
  </cellStyleXfs>
  <cellXfs count="53">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3" xfId="0" applyFont="1" applyBorder="1"/>
    <xf numFmtId="0" fontId="4" fillId="0" borderId="5" xfId="0" applyFont="1" applyBorder="1"/>
    <xf numFmtId="0" fontId="0" fillId="0" borderId="0" xfId="0" applyAlignment="1">
      <alignment vertical="top"/>
    </xf>
    <xf numFmtId="0" fontId="7" fillId="0" borderId="3" xfId="0" applyFont="1" applyBorder="1"/>
    <xf numFmtId="0" fontId="1" fillId="0" borderId="1" xfId="0" applyFont="1" applyBorder="1" applyAlignment="1">
      <alignment horizontal="center"/>
    </xf>
    <xf numFmtId="0" fontId="0" fillId="0" borderId="0" xfId="0" applyAlignment="1">
      <alignment vertical="center"/>
    </xf>
    <xf numFmtId="1" fontId="0" fillId="0" borderId="1" xfId="0" applyNumberFormat="1" applyBorder="1"/>
    <xf numFmtId="1" fontId="0" fillId="0" borderId="0" xfId="0" applyNumberFormat="1"/>
    <xf numFmtId="0" fontId="6" fillId="0" borderId="0" xfId="0" applyFont="1"/>
    <xf numFmtId="0" fontId="1" fillId="0" borderId="4" xfId="0" applyFont="1" applyBorder="1" applyAlignment="1">
      <alignment vertical="center"/>
    </xf>
    <xf numFmtId="0" fontId="0" fillId="3" borderId="0" xfId="0" applyFill="1" applyAlignment="1">
      <alignment vertical="center" wrapText="1"/>
    </xf>
    <xf numFmtId="0" fontId="1" fillId="0" borderId="1" xfId="0" applyFont="1" applyBorder="1" applyAlignment="1">
      <alignment horizontal="center" textRotation="90"/>
    </xf>
    <xf numFmtId="1" fontId="0" fillId="0" borderId="1" xfId="0" applyNumberForma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0" fillId="0" borderId="1" xfId="0" applyBorder="1" applyAlignment="1">
      <alignment horizontal="left" vertical="top"/>
    </xf>
    <xf numFmtId="1" fontId="0" fillId="0" borderId="1" xfId="0" applyNumberFormat="1" applyBorder="1" applyAlignment="1">
      <alignment horizontal="left" vertical="top"/>
    </xf>
    <xf numFmtId="0" fontId="6" fillId="0" borderId="1" xfId="0" applyFont="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1" fillId="0" borderId="3" xfId="0" applyFont="1" applyBorder="1" applyAlignment="1">
      <alignment horizontal="right"/>
    </xf>
    <xf numFmtId="165" fontId="1" fillId="0" borderId="2" xfId="1" applyFont="1" applyBorder="1" applyAlignment="1">
      <alignment horizontal="right"/>
    </xf>
    <xf numFmtId="0" fontId="0" fillId="0" borderId="0" xfId="0" applyAlignment="1">
      <alignment horizontal="right"/>
    </xf>
    <xf numFmtId="165" fontId="0" fillId="0" borderId="0" xfId="0" applyNumberFormat="1" applyAlignment="1">
      <alignment horizontal="right"/>
    </xf>
    <xf numFmtId="1" fontId="0" fillId="0" borderId="1" xfId="0" applyNumberFormat="1" applyBorder="1" applyAlignment="1">
      <alignment horizontal="left" vertical="top" wrapText="1"/>
    </xf>
    <xf numFmtId="167" fontId="0"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 fontId="0" fillId="0" borderId="1" xfId="0" applyNumberFormat="1" applyBorder="1" applyAlignment="1">
      <alignment horizontal="left"/>
    </xf>
    <xf numFmtId="0" fontId="3" fillId="0" borderId="6" xfId="0" applyFont="1" applyBorder="1" applyAlignment="1">
      <alignment horizontal="left"/>
    </xf>
    <xf numFmtId="167" fontId="1" fillId="0" borderId="2" xfId="0" applyNumberFormat="1" applyFont="1" applyBorder="1" applyAlignment="1">
      <alignment horizontal="right"/>
    </xf>
    <xf numFmtId="166" fontId="3" fillId="0" borderId="2" xfId="0" applyNumberFormat="1" applyFont="1" applyBorder="1" applyAlignment="1">
      <alignment horizontal="right"/>
    </xf>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Border="1" applyAlignment="1">
      <alignment horizontal="right" vertical="top" wrapText="1"/>
    </xf>
    <xf numFmtId="0" fontId="0" fillId="0" borderId="0" xfId="0" applyFill="1" applyAlignment="1">
      <alignment horizontal="left" vertical="top"/>
    </xf>
    <xf numFmtId="0" fontId="1" fillId="0" borderId="9" xfId="0" applyFont="1" applyBorder="1" applyAlignment="1">
      <alignment horizontal="left" wrapText="1"/>
    </xf>
    <xf numFmtId="0" fontId="0" fillId="0" borderId="0" xfId="0"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 fillId="0" borderId="3"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46" t="s">
        <v>0</v>
      </c>
      <c r="B1" s="46"/>
      <c r="C1" s="46"/>
      <c r="D1" s="46"/>
      <c r="E1" s="46"/>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P16"/>
  <sheetViews>
    <sheetView tabSelected="1" view="pageBreakPreview" zoomScale="77" zoomScaleNormal="70" zoomScaleSheetLayoutView="77" workbookViewId="0">
      <pane xSplit="2" ySplit="2" topLeftCell="C3" activePane="bottomRight" state="frozen"/>
      <selection pane="topRight" activeCell="C1" sqref="C1"/>
      <selection pane="bottomLeft" activeCell="A3" sqref="A3"/>
      <selection pane="bottomRight" activeCell="B2" sqref="B2"/>
    </sheetView>
  </sheetViews>
  <sheetFormatPr defaultColWidth="9.140625" defaultRowHeight="15" x14ac:dyDescent="0.25"/>
  <cols>
    <col min="1" max="1" width="5.5703125" customWidth="1"/>
    <col min="2" max="2" width="45.28515625" bestFit="1" customWidth="1"/>
    <col min="3" max="3" width="20.85546875" style="12" customWidth="1"/>
    <col min="4" max="4" width="20.7109375" style="13" customWidth="1"/>
    <col min="5" max="5" width="15.42578125" customWidth="1"/>
    <col min="6" max="6" width="15.85546875" bestFit="1" customWidth="1"/>
    <col min="7" max="8" width="19.28515625" style="31" customWidth="1"/>
    <col min="9" max="9" width="20.42578125" style="31" customWidth="1"/>
    <col min="10" max="10" width="14" customWidth="1"/>
    <col min="11" max="11" width="114" style="10" customWidth="1"/>
    <col min="12" max="12" width="35.85546875" style="10" bestFit="1" customWidth="1"/>
    <col min="13" max="13" width="40.42578125" style="10" customWidth="1"/>
    <col min="14" max="14" width="67.85546875" style="10" customWidth="1"/>
    <col min="15" max="15" width="25.42578125" customWidth="1"/>
  </cols>
  <sheetData>
    <row r="1" spans="1:16" ht="18.75" x14ac:dyDescent="0.3">
      <c r="B1" s="6" t="s">
        <v>56</v>
      </c>
      <c r="C1" s="11"/>
      <c r="D1" s="8"/>
      <c r="E1" s="5"/>
      <c r="F1" s="5"/>
      <c r="G1" s="29"/>
      <c r="H1" s="29"/>
      <c r="I1" s="29"/>
      <c r="J1" s="5"/>
      <c r="K1" s="14"/>
    </row>
    <row r="2" spans="1:16" s="19" customFormat="1" ht="60" customHeight="1" x14ac:dyDescent="0.25">
      <c r="A2" s="16" t="s">
        <v>4</v>
      </c>
      <c r="B2" s="9" t="s">
        <v>3</v>
      </c>
      <c r="C2" s="17"/>
      <c r="D2" s="18" t="s">
        <v>19</v>
      </c>
      <c r="E2" s="3" t="s">
        <v>10</v>
      </c>
      <c r="F2" s="3" t="s">
        <v>11</v>
      </c>
      <c r="G2" s="4" t="s">
        <v>12</v>
      </c>
      <c r="H2" s="3" t="s">
        <v>20</v>
      </c>
      <c r="I2" s="3" t="s">
        <v>17</v>
      </c>
      <c r="J2" s="3" t="s">
        <v>18</v>
      </c>
      <c r="K2" s="20" t="s">
        <v>16</v>
      </c>
      <c r="L2" s="21" t="s">
        <v>13</v>
      </c>
      <c r="M2" s="21" t="s">
        <v>14</v>
      </c>
      <c r="N2" s="21" t="s">
        <v>15</v>
      </c>
      <c r="O2" s="44"/>
      <c r="P2" s="45"/>
    </row>
    <row r="3" spans="1:16" ht="30" x14ac:dyDescent="0.25">
      <c r="A3" s="22">
        <v>1</v>
      </c>
      <c r="B3" s="22" t="s">
        <v>23</v>
      </c>
      <c r="C3" s="23">
        <v>50101000041</v>
      </c>
      <c r="D3" s="24" t="s">
        <v>21</v>
      </c>
      <c r="E3" s="34">
        <v>21000000</v>
      </c>
      <c r="F3" s="34">
        <v>21000000</v>
      </c>
      <c r="G3" s="41">
        <v>496421</v>
      </c>
      <c r="H3" s="42">
        <v>4000000</v>
      </c>
      <c r="I3" s="34">
        <f>G3-F3</f>
        <v>-20503579</v>
      </c>
      <c r="J3" s="35">
        <f t="shared" ref="J3:J12" si="0">IF(I3=0,"",I3/F3)*100</f>
        <v>-97.636090476190475</v>
      </c>
      <c r="K3" s="25" t="s">
        <v>54</v>
      </c>
      <c r="L3" s="25" t="s">
        <v>43</v>
      </c>
      <c r="M3" s="26" t="s">
        <v>41</v>
      </c>
      <c r="N3" s="26" t="s">
        <v>40</v>
      </c>
      <c r="O3" s="43"/>
    </row>
    <row r="4" spans="1:16" ht="60" x14ac:dyDescent="0.25">
      <c r="A4" s="22">
        <v>2</v>
      </c>
      <c r="B4" s="22" t="s">
        <v>24</v>
      </c>
      <c r="C4" s="23">
        <v>50101000451</v>
      </c>
      <c r="D4" s="24" t="s">
        <v>34</v>
      </c>
      <c r="E4" s="34">
        <v>25776248</v>
      </c>
      <c r="F4" s="34">
        <v>19526091</v>
      </c>
      <c r="G4" s="41"/>
      <c r="H4" s="42">
        <v>6000000</v>
      </c>
      <c r="I4" s="34">
        <f t="shared" ref="I4:I12" si="1">G4-F4</f>
        <v>-19526091</v>
      </c>
      <c r="J4" s="35">
        <f t="shared" si="0"/>
        <v>-100</v>
      </c>
      <c r="K4" s="25" t="s">
        <v>42</v>
      </c>
      <c r="L4" s="25" t="s">
        <v>43</v>
      </c>
      <c r="M4" s="26" t="s">
        <v>41</v>
      </c>
      <c r="N4" s="26" t="s">
        <v>40</v>
      </c>
      <c r="O4" s="43"/>
    </row>
    <row r="5" spans="1:16" ht="30" x14ac:dyDescent="0.25">
      <c r="A5" s="22">
        <v>3</v>
      </c>
      <c r="B5" s="22" t="s">
        <v>25</v>
      </c>
      <c r="C5" s="23">
        <v>50101001271</v>
      </c>
      <c r="D5" s="24" t="s">
        <v>35</v>
      </c>
      <c r="E5" s="34">
        <v>15500000</v>
      </c>
      <c r="F5" s="34">
        <v>15500000</v>
      </c>
      <c r="G5" s="41">
        <v>14296247.789999999</v>
      </c>
      <c r="H5" s="42">
        <v>14500000</v>
      </c>
      <c r="I5" s="34">
        <f t="shared" si="1"/>
        <v>-1203752.2100000009</v>
      </c>
      <c r="J5" s="35">
        <f t="shared" si="0"/>
        <v>-7.766143290322586</v>
      </c>
      <c r="K5" s="25" t="s">
        <v>44</v>
      </c>
      <c r="L5" s="25" t="s">
        <v>45</v>
      </c>
      <c r="M5" s="26" t="s">
        <v>41</v>
      </c>
      <c r="N5" s="26" t="s">
        <v>40</v>
      </c>
      <c r="O5" s="43"/>
    </row>
    <row r="6" spans="1:16" ht="30" x14ac:dyDescent="0.25">
      <c r="A6" s="22">
        <v>4</v>
      </c>
      <c r="B6" s="22" t="s">
        <v>31</v>
      </c>
      <c r="C6" s="23">
        <v>50101000521</v>
      </c>
      <c r="D6" s="24" t="s">
        <v>35</v>
      </c>
      <c r="E6" s="34">
        <v>3150000</v>
      </c>
      <c r="F6" s="34">
        <v>7828081</v>
      </c>
      <c r="G6" s="41">
        <v>6859747.4800000004</v>
      </c>
      <c r="H6" s="42">
        <v>3914040</v>
      </c>
      <c r="I6" s="34">
        <f>G6-F6</f>
        <v>-968333.51999999955</v>
      </c>
      <c r="J6" s="35">
        <f>IF(I6=0,"",I6/F6)*100</f>
        <v>-12.369998726380063</v>
      </c>
      <c r="K6" s="26" t="s">
        <v>46</v>
      </c>
      <c r="L6" s="26" t="s">
        <v>45</v>
      </c>
      <c r="M6" s="26" t="s">
        <v>41</v>
      </c>
      <c r="N6" s="26" t="s">
        <v>40</v>
      </c>
      <c r="O6" s="43"/>
    </row>
    <row r="7" spans="1:16" ht="30" customHeight="1" x14ac:dyDescent="0.25">
      <c r="A7" s="22">
        <v>5</v>
      </c>
      <c r="B7" s="22" t="s">
        <v>26</v>
      </c>
      <c r="C7" s="23">
        <v>50101000411</v>
      </c>
      <c r="D7" s="24" t="s">
        <v>27</v>
      </c>
      <c r="E7" s="34">
        <v>6293742</v>
      </c>
      <c r="F7" s="34">
        <v>6296742</v>
      </c>
      <c r="G7" s="41">
        <v>939832.35</v>
      </c>
      <c r="H7" s="42">
        <v>1296742</v>
      </c>
      <c r="I7" s="34">
        <f t="shared" si="1"/>
        <v>-5356909.6500000004</v>
      </c>
      <c r="J7" s="35">
        <f t="shared" si="0"/>
        <v>-85.074307475199078</v>
      </c>
      <c r="K7" s="25" t="s">
        <v>51</v>
      </c>
      <c r="L7" s="25" t="s">
        <v>43</v>
      </c>
      <c r="M7" s="27" t="s">
        <v>41</v>
      </c>
      <c r="N7" s="26" t="s">
        <v>40</v>
      </c>
      <c r="O7" s="43"/>
    </row>
    <row r="8" spans="1:16" s="7" customFormat="1" ht="30" x14ac:dyDescent="0.25">
      <c r="A8" s="22">
        <v>6</v>
      </c>
      <c r="B8" s="22" t="s">
        <v>49</v>
      </c>
      <c r="C8" s="23">
        <v>50102150051</v>
      </c>
      <c r="D8" s="24" t="s">
        <v>50</v>
      </c>
      <c r="E8" s="34"/>
      <c r="F8" s="34">
        <v>6250157</v>
      </c>
      <c r="G8" s="41">
        <v>6066743.3799999999</v>
      </c>
      <c r="H8" s="42">
        <v>4000000</v>
      </c>
      <c r="I8" s="34">
        <f>G8-F8</f>
        <v>-183413.62000000011</v>
      </c>
      <c r="J8" s="35">
        <f>IF(I8=0,"",I8/F8)*100</f>
        <v>-2.9345442042495908</v>
      </c>
      <c r="K8" s="25" t="s">
        <v>47</v>
      </c>
      <c r="L8" s="25" t="s">
        <v>45</v>
      </c>
      <c r="M8" s="26" t="s">
        <v>41</v>
      </c>
      <c r="N8" s="26" t="s">
        <v>40</v>
      </c>
      <c r="O8" s="43"/>
    </row>
    <row r="9" spans="1:16" s="7" customFormat="1" ht="30" x14ac:dyDescent="0.25">
      <c r="A9" s="22">
        <v>7</v>
      </c>
      <c r="B9" s="22" t="s">
        <v>28</v>
      </c>
      <c r="C9" s="23">
        <v>50101001171</v>
      </c>
      <c r="D9" s="24" t="s">
        <v>36</v>
      </c>
      <c r="E9" s="34">
        <v>6000000</v>
      </c>
      <c r="F9" s="34">
        <v>6000000</v>
      </c>
      <c r="G9" s="41"/>
      <c r="H9" s="42">
        <v>0</v>
      </c>
      <c r="I9" s="34">
        <f t="shared" si="1"/>
        <v>-6000000</v>
      </c>
      <c r="J9" s="35">
        <f t="shared" si="0"/>
        <v>-100</v>
      </c>
      <c r="K9" s="25" t="s">
        <v>52</v>
      </c>
      <c r="L9" s="25" t="s">
        <v>43</v>
      </c>
      <c r="M9" s="26" t="s">
        <v>41</v>
      </c>
      <c r="N9" s="26" t="s">
        <v>40</v>
      </c>
      <c r="O9" s="43"/>
    </row>
    <row r="10" spans="1:16" ht="30" x14ac:dyDescent="0.25">
      <c r="A10" s="22">
        <v>8</v>
      </c>
      <c r="B10" s="22" t="s">
        <v>32</v>
      </c>
      <c r="C10" s="23">
        <v>50101000091</v>
      </c>
      <c r="D10" s="24" t="s">
        <v>29</v>
      </c>
      <c r="E10" s="34">
        <v>6000000</v>
      </c>
      <c r="F10" s="34">
        <v>7300000</v>
      </c>
      <c r="G10" s="41">
        <v>177500</v>
      </c>
      <c r="H10" s="42">
        <v>1300000</v>
      </c>
      <c r="I10" s="34">
        <f t="shared" ref="I10" si="2">G10-F10</f>
        <v>-7122500</v>
      </c>
      <c r="J10" s="35">
        <f t="shared" ref="J10" si="3">IF(I10=0,"",I10/F10)*100</f>
        <v>-97.56849315068493</v>
      </c>
      <c r="K10" s="25" t="s">
        <v>55</v>
      </c>
      <c r="L10" s="25" t="s">
        <v>45</v>
      </c>
      <c r="M10" s="26" t="s">
        <v>41</v>
      </c>
      <c r="N10" s="26" t="s">
        <v>40</v>
      </c>
      <c r="O10" s="43"/>
    </row>
    <row r="11" spans="1:16" ht="30" x14ac:dyDescent="0.25">
      <c r="A11" s="22">
        <v>9</v>
      </c>
      <c r="B11" s="22" t="s">
        <v>30</v>
      </c>
      <c r="C11" s="33">
        <v>50101001301</v>
      </c>
      <c r="D11" s="24" t="s">
        <v>37</v>
      </c>
      <c r="E11" s="34">
        <v>6000000</v>
      </c>
      <c r="F11" s="34">
        <v>5000000</v>
      </c>
      <c r="G11" s="41"/>
      <c r="H11" s="42">
        <v>2000000</v>
      </c>
      <c r="I11" s="34">
        <f>G11-F11</f>
        <v>-5000000</v>
      </c>
      <c r="J11" s="35">
        <f>IF(I11=0,"",I11/F11)*100</f>
        <v>-100</v>
      </c>
      <c r="K11" s="25" t="s">
        <v>53</v>
      </c>
      <c r="L11" s="25" t="s">
        <v>48</v>
      </c>
      <c r="M11" s="26" t="s">
        <v>41</v>
      </c>
      <c r="N11" s="26" t="s">
        <v>40</v>
      </c>
      <c r="O11" s="43"/>
    </row>
    <row r="12" spans="1:16" ht="30" x14ac:dyDescent="0.25">
      <c r="A12" s="22">
        <v>10</v>
      </c>
      <c r="B12" s="22" t="s">
        <v>33</v>
      </c>
      <c r="C12" s="23">
        <v>50101003361</v>
      </c>
      <c r="D12" s="24" t="s">
        <v>22</v>
      </c>
      <c r="E12" s="34">
        <v>4500000</v>
      </c>
      <c r="F12" s="34">
        <v>4409135</v>
      </c>
      <c r="G12" s="41">
        <v>921444.6</v>
      </c>
      <c r="H12" s="42">
        <v>1554566</v>
      </c>
      <c r="I12" s="34">
        <f t="shared" si="1"/>
        <v>-3487690.4</v>
      </c>
      <c r="J12" s="35">
        <f t="shared" si="0"/>
        <v>-79.101465480190555</v>
      </c>
      <c r="K12" s="28" t="s">
        <v>38</v>
      </c>
      <c r="L12" s="26" t="s">
        <v>39</v>
      </c>
      <c r="M12" s="26" t="s">
        <v>41</v>
      </c>
      <c r="N12" s="26" t="s">
        <v>40</v>
      </c>
      <c r="O12" s="43"/>
    </row>
    <row r="13" spans="1:16" ht="20.100000000000001" customHeight="1" x14ac:dyDescent="0.25">
      <c r="A13" s="47" t="s">
        <v>9</v>
      </c>
      <c r="B13" s="48"/>
      <c r="C13" s="36"/>
      <c r="D13" s="37"/>
      <c r="E13" s="38">
        <f>SUM(E3:E12)</f>
        <v>94219990</v>
      </c>
      <c r="F13" s="38">
        <f>SUM(F3:F12)</f>
        <v>99110206</v>
      </c>
      <c r="G13" s="40">
        <f>SUM(G3:G12)</f>
        <v>29757936.600000001</v>
      </c>
      <c r="H13" s="40">
        <f>SUM(H3:H12)</f>
        <v>38565348</v>
      </c>
      <c r="I13" s="30">
        <f>G13-F13</f>
        <v>-69352269.400000006</v>
      </c>
      <c r="J13" s="39">
        <f>IF(I13=0,"",I13/F13)*100</f>
        <v>-69.97490187842007</v>
      </c>
      <c r="K13" s="47"/>
      <c r="L13" s="52"/>
      <c r="M13" s="52"/>
      <c r="N13" s="48"/>
    </row>
    <row r="14" spans="1:16" ht="34.5" customHeight="1" x14ac:dyDescent="0.25">
      <c r="A14" s="49" t="s">
        <v>8</v>
      </c>
      <c r="B14" s="50"/>
      <c r="C14" s="50"/>
      <c r="D14" s="50"/>
      <c r="E14" s="50"/>
      <c r="F14" s="50"/>
      <c r="G14" s="50"/>
      <c r="H14" s="50"/>
      <c r="I14" s="50"/>
      <c r="J14" s="50"/>
      <c r="K14" s="50"/>
      <c r="L14" s="50"/>
      <c r="M14" s="50"/>
      <c r="N14" s="51"/>
    </row>
    <row r="16" spans="1:16" x14ac:dyDescent="0.25">
      <c r="I16" s="32"/>
      <c r="M16" s="15"/>
    </row>
  </sheetData>
  <sortState xmlns:xlrd2="http://schemas.microsoft.com/office/spreadsheetml/2017/richdata2" ref="B3:E7">
    <sortCondition descending="1" ref="E3:E7"/>
  </sortState>
  <mergeCells count="3">
    <mergeCell ref="A13:B13"/>
    <mergeCell ref="A14:N14"/>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10" ma:contentTypeDescription="Create a new document." ma:contentTypeScope="" ma:versionID="f40bc6edd5e9e3f05db946f28f4b2dc7">
  <xsd:schema xmlns:xsd="http://www.w3.org/2001/XMLSchema" xmlns:xs="http://www.w3.org/2001/XMLSchema" xmlns:p="http://schemas.microsoft.com/office/2006/metadata/properties" xmlns:ns3="2c349498-c5d5-4c8f-b78a-30782ebc88bc" targetNamespace="http://schemas.microsoft.com/office/2006/metadata/properties" ma:root="true" ma:fieldsID="deeedc5fcd3348ce9e2e8806c087b7a8"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A4927-6A3F-4A72-B9C6-B2368539D9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7ECAC2B-AC4E-4FE6-90DF-CF77DB5FB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1AF10-3BC1-41C1-8EB9-2FE725862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2022-01-06T07:56:57Z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