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5. 2020-2021/12. Provincial Monthly Reports/1. Bank Reconciliation/"/>
    </mc:Choice>
  </mc:AlternateContent>
  <xr:revisionPtr revIDLastSave="19" documentId="8_{8CCDAD5A-E56F-4FB0-B3BD-A9A2EFAF1009}" xr6:coauthVersionLast="45" xr6:coauthVersionMax="45" xr10:uidLastSave="{7DDFEECA-0ED6-4981-A57B-57F4E1ED31AA}"/>
  <bookViews>
    <workbookView xWindow="-120" yWindow="-120" windowWidth="19440" windowHeight="15000" xr2:uid="{00000000-000D-0000-FFFF-FFFF00000000}"/>
  </bookViews>
  <sheets>
    <sheet name=" January 2021" sheetId="1" r:id="rId1"/>
    <sheet name="Summary 2020 2021" sheetId="2" r:id="rId2"/>
    <sheet name="CFO Signed" sheetId="3" r:id="rId3"/>
  </sheets>
  <externalReferences>
    <externalReference r:id="rId4"/>
  </externalReferences>
  <definedNames>
    <definedName name="_xlnm.Print_Area" localSheetId="0">' January 2021'!$A$1:$I$87</definedName>
    <definedName name="_xlnm.Print_Area" localSheetId="2">'CFO Signed'!$A$1:$I$97</definedName>
    <definedName name="_xlnm.Print_Area" localSheetId="1">'Summary 2020 2021'!$A$1:$H$30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2" i="3" l="1"/>
  <c r="G90" i="3"/>
  <c r="G88" i="3"/>
  <c r="G86" i="3"/>
  <c r="G84" i="3"/>
  <c r="G82" i="3"/>
  <c r="G80" i="3"/>
  <c r="G78" i="3"/>
  <c r="G76" i="3"/>
  <c r="G74" i="3"/>
  <c r="G50" i="3"/>
  <c r="F50" i="3"/>
  <c r="E50" i="3"/>
  <c r="G47" i="3"/>
  <c r="G45" i="3"/>
  <c r="G43" i="3"/>
  <c r="G41" i="3"/>
  <c r="G39" i="3"/>
  <c r="E39" i="3"/>
  <c r="E38" i="3"/>
  <c r="F39" i="3" s="1"/>
  <c r="G36" i="3"/>
  <c r="G34" i="3"/>
  <c r="G32" i="3"/>
  <c r="G30" i="3"/>
  <c r="F21" i="3"/>
  <c r="F20" i="3"/>
  <c r="G18" i="3"/>
  <c r="G12" i="3"/>
  <c r="G14" i="3" s="1"/>
  <c r="G10" i="3"/>
  <c r="G82" i="1"/>
  <c r="G80" i="1"/>
  <c r="G78" i="1"/>
  <c r="G76" i="1"/>
  <c r="G74" i="1"/>
  <c r="G72" i="1"/>
  <c r="G70" i="1"/>
  <c r="G68" i="1"/>
  <c r="G66" i="1"/>
  <c r="G64" i="1"/>
  <c r="G50" i="1"/>
  <c r="F50" i="1"/>
  <c r="E50" i="1"/>
  <c r="G47" i="1"/>
  <c r="G45" i="1"/>
  <c r="G43" i="1"/>
  <c r="G41" i="1"/>
  <c r="G39" i="1"/>
  <c r="E39" i="1"/>
  <c r="E38" i="1"/>
  <c r="F39" i="1" s="1"/>
  <c r="G36" i="1"/>
  <c r="G34" i="1"/>
  <c r="G32" i="1"/>
  <c r="G30" i="1"/>
  <c r="G52" i="1" s="1"/>
  <c r="F21" i="1"/>
  <c r="G21" i="1" s="1"/>
  <c r="F20" i="1"/>
  <c r="G18" i="1"/>
  <c r="G12" i="1"/>
  <c r="G14" i="1" s="1"/>
  <c r="G10" i="1"/>
  <c r="G52" i="3" l="1"/>
  <c r="G53" i="3" s="1"/>
  <c r="G94" i="3"/>
  <c r="G95" i="3" s="1"/>
  <c r="G21" i="3"/>
  <c r="G23" i="3" s="1"/>
  <c r="G23" i="1"/>
  <c r="G84" i="1"/>
  <c r="G85" i="1" s="1"/>
  <c r="G53" i="1"/>
  <c r="D7" i="2" l="1"/>
  <c r="D9" i="2" l="1"/>
  <c r="F9" i="2" s="1"/>
  <c r="F7" i="2"/>
  <c r="D11" i="2" l="1"/>
  <c r="F11" i="2" s="1"/>
  <c r="D13" i="2" l="1"/>
  <c r="D15" i="2" l="1"/>
  <c r="F13" i="2"/>
  <c r="F15" i="2" l="1"/>
  <c r="D17" i="2"/>
  <c r="F17" i="2" l="1"/>
  <c r="D19" i="2"/>
  <c r="F19" i="2" l="1"/>
  <c r="D21" i="2"/>
  <c r="F21" i="2" l="1"/>
  <c r="D23" i="2"/>
  <c r="F23" i="2" l="1"/>
  <c r="D25" i="2"/>
  <c r="F25" i="2" l="1"/>
  <c r="D27" i="2"/>
  <c r="F27" i="2" l="1"/>
  <c r="D29" i="2"/>
  <c r="F29" i="2" s="1"/>
</calcChain>
</file>

<file path=xl/sharedStrings.xml><?xml version="1.0" encoding="utf-8"?>
<sst xmlns="http://schemas.openxmlformats.org/spreadsheetml/2006/main" count="117" uniqueCount="59">
  <si>
    <t>BREEDE VALLEY MUNICIPALITY</t>
  </si>
  <si>
    <t>CASH BOOK RECONCILIATION</t>
  </si>
  <si>
    <t>Votes Balances and Transactions:</t>
  </si>
  <si>
    <t>Balance B/f</t>
  </si>
  <si>
    <t>Movements</t>
  </si>
  <si>
    <t>BANK RECONCILIATION</t>
  </si>
  <si>
    <t>TOTAL</t>
  </si>
  <si>
    <t>Cash on Hand</t>
  </si>
  <si>
    <t>Outstanding Cheques</t>
  </si>
  <si>
    <t>Amounts Under Banked</t>
  </si>
  <si>
    <t>Amounts Over Banked</t>
  </si>
  <si>
    <t>Deposits not Receipted</t>
  </si>
  <si>
    <t>Deposits receipted in Duplicate</t>
  </si>
  <si>
    <t>Unpaid Cheques not Re-deposited</t>
  </si>
  <si>
    <t>Other Items</t>
  </si>
  <si>
    <t>Cash Surpluses / Shortages</t>
  </si>
  <si>
    <t>Other Adjustments / Transactions</t>
  </si>
  <si>
    <t>Other Adjustments / Transactions now cleared</t>
  </si>
  <si>
    <t>Direct Deposits not Receipted</t>
  </si>
  <si>
    <t>R/D Cheques</t>
  </si>
  <si>
    <t>ANNEXURE A</t>
  </si>
  <si>
    <t>Month</t>
  </si>
  <si>
    <t>Payments</t>
  </si>
  <si>
    <t>Receipts</t>
  </si>
  <si>
    <t>Ledger Balance</t>
  </si>
  <si>
    <t>Outstanding Deposits</t>
  </si>
  <si>
    <t>Bank Balance</t>
  </si>
  <si>
    <t xml:space="preserve"> </t>
  </si>
  <si>
    <t>Not yet Banked</t>
  </si>
  <si>
    <t>Previous months</t>
  </si>
  <si>
    <t>Iro Payments Received</t>
  </si>
  <si>
    <t>Direct Deposits from previous months Receipted</t>
  </si>
  <si>
    <t>Amounts Under Banked now cleared</t>
  </si>
  <si>
    <t>OPENING BALANCE</t>
  </si>
  <si>
    <t>NEDBANK</t>
  </si>
  <si>
    <t>BANK RECONCILIATION REPORT</t>
  </si>
  <si>
    <t>RT ONTONG</t>
  </si>
  <si>
    <t>Chief Financial Officer</t>
  </si>
  <si>
    <t>01/07/2020</t>
  </si>
  <si>
    <t>2020/2021</t>
  </si>
  <si>
    <t>BANK CHARGES</t>
  </si>
  <si>
    <t>BANK RECONCILIATION AS AT 31 JANUARY 2021</t>
  </si>
  <si>
    <t>Balance as per Cash Book at 01/01/2021</t>
  </si>
  <si>
    <t>Deposits for the January 2021</t>
  </si>
  <si>
    <t>Cheques for the January 2021</t>
  </si>
  <si>
    <t>Balance as per Cash Book at 31/01/2021</t>
  </si>
  <si>
    <t>Balance as per Ledger at 31/01/2021</t>
  </si>
  <si>
    <t>Balance as per Bank Statement at 31/01/2021</t>
  </si>
  <si>
    <t>January 2021</t>
  </si>
  <si>
    <t>Adjustments to be Made for Jan 2021</t>
  </si>
  <si>
    <t>.</t>
  </si>
  <si>
    <t>RECONCILIATION OF BANK STATEMENTS AS AT 31 JANUARY 2021</t>
  </si>
  <si>
    <t>Balance as per Bank Statement at 01/01/2021</t>
  </si>
  <si>
    <t>Cheques for January 2021</t>
  </si>
  <si>
    <t>Deposits for January 2021</t>
  </si>
  <si>
    <t>Cash on Hand - 01/01/2021</t>
  </si>
  <si>
    <t>Cash on Hand - 31/01/2021</t>
  </si>
  <si>
    <t>Balance as per Bank Statements at 31/01/2021</t>
  </si>
  <si>
    <t>4 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</si>
</sst>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(#,##0.00\)"/>
    <numFmt numFmtId="165" formatCode="#\ ###\ ##0.00_);[Red]\(#\ ###\ ##0.00\)"/>
    <numFmt numFmtId="166" formatCode="#\ ###\ ##0.00_);[Red]\(\ #\ ###\ ##0.00\)"/>
    <numFmt numFmtId="167" formatCode="#,##0.00_ ;[Red]\(#,##0.00\)"/>
  </numFmts>
  <fonts count="9" x14ac:knownFonts="1">
    <font>
      <sz val="10"/>
      <name val="Arial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4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10" xfId="0" applyFont="1" applyBorder="1"/>
    <xf numFmtId="0" fontId="6" fillId="0" borderId="0" xfId="0" applyFont="1"/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wrapText="1"/>
    </xf>
    <xf numFmtId="0" fontId="6" fillId="0" borderId="2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wrapText="1"/>
    </xf>
    <xf numFmtId="0" fontId="5" fillId="0" borderId="15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17" fontId="6" fillId="0" borderId="12" xfId="0" applyNumberFormat="1" applyFont="1" applyBorder="1"/>
    <xf numFmtId="0" fontId="5" fillId="0" borderId="12" xfId="0" applyFont="1" applyBorder="1"/>
    <xf numFmtId="0" fontId="6" fillId="0" borderId="12" xfId="0" applyFont="1" applyBorder="1"/>
    <xf numFmtId="17" fontId="6" fillId="0" borderId="12" xfId="0" applyNumberFormat="1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3" xfId="0" applyFont="1" applyBorder="1"/>
    <xf numFmtId="166" fontId="6" fillId="0" borderId="14" xfId="0" applyNumberFormat="1" applyFont="1" applyBorder="1"/>
    <xf numFmtId="166" fontId="6" fillId="0" borderId="22" xfId="0" applyNumberFormat="1" applyFont="1" applyBorder="1"/>
    <xf numFmtId="165" fontId="6" fillId="0" borderId="0" xfId="0" applyNumberFormat="1" applyFont="1"/>
    <xf numFmtId="167" fontId="6" fillId="0" borderId="15" xfId="0" applyNumberFormat="1" applyFont="1" applyBorder="1"/>
    <xf numFmtId="167" fontId="6" fillId="0" borderId="21" xfId="0" applyNumberFormat="1" applyFont="1" applyBorder="1"/>
    <xf numFmtId="14" fontId="5" fillId="0" borderId="15" xfId="0" quotePrefix="1" applyNumberFormat="1" applyFont="1" applyBorder="1" applyAlignment="1">
      <alignment horizontal="right" wrapText="1"/>
    </xf>
    <xf numFmtId="167" fontId="5" fillId="0" borderId="15" xfId="0" applyNumberFormat="1" applyFont="1" applyBorder="1"/>
    <xf numFmtId="0" fontId="1" fillId="0" borderId="0" xfId="0" quotePrefix="1" applyFont="1" applyAlignment="1">
      <alignment horizontal="right"/>
    </xf>
    <xf numFmtId="17" fontId="1" fillId="0" borderId="0" xfId="0" quotePrefix="1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3" fillId="0" borderId="23" xfId="0" applyNumberFormat="1" applyFont="1" applyBorder="1" applyAlignment="1">
      <alignment horizontal="left"/>
    </xf>
    <xf numFmtId="164" fontId="1" fillId="0" borderId="0" xfId="0" quotePrefix="1" applyNumberFormat="1" applyFont="1" applyAlignment="1">
      <alignment horizontal="left"/>
    </xf>
  </cellXfs>
  <cellStyles count="1">
    <cellStyle name="Norma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6</xdr:row>
      <xdr:rowOff>31750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8B4271-1D4C-4A1C-A922-15B1DDD742C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6</xdr:row>
      <xdr:rowOff>28575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B50DCF-F51E-4CF7-A26D-B38A324532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6</xdr:row>
      <xdr:rowOff>28575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612438-FF36-4E7A-A777-ED6EAE0BAD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6</xdr:row>
      <xdr:rowOff>28575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AEEF5-7B5E-4CED-9FE5-19F18A282A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6</xdr:row>
      <xdr:rowOff>28575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8FF6A-411B-491E-8405-2EC5F90A21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6</xdr:row>
      <xdr:rowOff>28575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25E89C-1E7E-41A4-A78A-AF7C64BD22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6</xdr:row>
      <xdr:rowOff>28575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527A1F-E919-4323-B03B-4011DF5E794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6</xdr:row>
      <xdr:rowOff>28575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FA939F-8EB1-4D74-9584-890E565220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247650</xdr:colOff>
      <xdr:row>6</xdr:row>
      <xdr:rowOff>28575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C3E78-FBE5-4B51-9868-34E9D433FF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247650</xdr:colOff>
      <xdr:row>6</xdr:row>
      <xdr:rowOff>28575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7C08BF-7FEA-42EF-A5B7-7F3B12F693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6</xdr:row>
      <xdr:rowOff>28575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83458-0A02-4E43-963E-75DB16E68D9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6</xdr:row>
      <xdr:rowOff>28575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2C1A68-728A-4947-BD26-3699CECAD45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6</xdr:row>
      <xdr:rowOff>28575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AC4D1B-13FE-46F2-956F-17180427E4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6</xdr:row>
      <xdr:rowOff>28575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964787-6549-46C5-B1C2-0CBCCD8C0F0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6</xdr:row>
      <xdr:rowOff>28575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314F2D-9FD9-4435-B526-5B5FF9FC39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6</xdr:row>
      <xdr:rowOff>28575</xdr:rowOff>
    </xdr:to>
    <xdr:sp macro="" textlink="">
      <xdr:nvSpPr>
        <xdr:cNvPr id="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B33EB7-925B-4302-B1B9-3C9751D9BB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6</xdr:row>
      <xdr:rowOff>28575</xdr:rowOff>
    </xdr:to>
    <xdr:sp macro="" textlink="">
      <xdr:nvSpPr>
        <xdr:cNvPr id="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7E1CC7-A741-4A1A-9267-371B02464A5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6</xdr:row>
      <xdr:rowOff>25400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F7FE4A-2361-4880-85C1-425C6EA390B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228600</xdr:colOff>
      <xdr:row>6</xdr:row>
      <xdr:rowOff>28575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8579F1-F28D-47F2-80A7-109E7BB4C5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234950</xdr:colOff>
      <xdr:row>6</xdr:row>
      <xdr:rowOff>28575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8BC133-BE24-430B-ADE3-4E9BE90B461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234950</xdr:colOff>
      <xdr:row>6</xdr:row>
      <xdr:rowOff>28575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D788-2684-4C63-A0AF-BEF36EDA88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241300</xdr:colOff>
      <xdr:row>6</xdr:row>
      <xdr:rowOff>28575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047487-A7A9-4F04-89AA-B1CE438F737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241300</xdr:colOff>
      <xdr:row>6</xdr:row>
      <xdr:rowOff>28575</xdr:rowOff>
    </xdr:to>
    <xdr:sp macro="" textlink="">
      <xdr:nvSpPr>
        <xdr:cNvPr id="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51D3C6-CB6F-4318-8466-0FF439CA61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28575</xdr:rowOff>
    </xdr:to>
    <xdr:sp macro="" textlink="">
      <xdr:nvSpPr>
        <xdr:cNvPr id="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5A7777-4009-4651-930C-BF60662230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28575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834903-6060-49E2-A823-4970AD555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28575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5A24EE-E87C-4CB0-B31A-55A47EBD6F6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28575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D4C485-2102-4CBD-BBCC-C863E952A5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28575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86B993-F16B-4FB1-95E6-4BBF60BE46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28575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EFB7CC-5D12-4D38-BA82-18FDBA3583C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28575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296988-1F4F-4042-853C-9E5F316A9CA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28575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287CAF-6A2D-4685-932F-2702E58C74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28575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0E4591-CAE4-46AE-AC1F-B7499D4D699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28575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77DC35-318D-4258-9366-2797B73523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47625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196432-8271-44AC-9D52-533020CA3F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28575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04A1BA-FB82-4E17-8551-81135AADDB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28575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8A3248-B35A-48AD-845F-BCFF5117E1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28575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161E5-4D70-4E48-91AF-B4152DE0B3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28575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E920FF-687E-4121-A697-492955079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28575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9F26FF-A998-4A36-B73D-4C760D247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168275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059E4A-447C-49A6-95E1-E1C1C65C61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165100</xdr:rowOff>
    </xdr:to>
    <xdr:sp macro="" textlink="">
      <xdr:nvSpPr>
        <xdr:cNvPr id="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EEAF2-9B17-4F9D-BDC0-E388D08449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165100</xdr:rowOff>
    </xdr:to>
    <xdr:sp macro="" textlink="">
      <xdr:nvSpPr>
        <xdr:cNvPr id="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63055C-BDF7-4D68-AB3F-428913FA5F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165100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4F69F-E972-4A46-A93D-D83B3F92FA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165100</xdr:rowOff>
    </xdr:to>
    <xdr:sp macro="" textlink="">
      <xdr:nvSpPr>
        <xdr:cNvPr id="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70369A-00B3-45D3-AF61-AEDEB6B958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165100</xdr:rowOff>
    </xdr:to>
    <xdr:sp macro="" textlink="">
      <xdr:nvSpPr>
        <xdr:cNvPr id="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1596F2-6F28-4AC6-A9D2-456C4D591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165100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4F14C-C16D-4D1C-B6FC-3A15A8398A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254000</xdr:colOff>
      <xdr:row>108</xdr:row>
      <xdr:rowOff>165100</xdr:rowOff>
    </xdr:to>
    <xdr:sp macro="" textlink="">
      <xdr:nvSpPr>
        <xdr:cNvPr id="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56315D-3012-41B4-A409-D437D3352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247650</xdr:colOff>
      <xdr:row>108</xdr:row>
      <xdr:rowOff>165100</xdr:rowOff>
    </xdr:to>
    <xdr:sp macro="" textlink="">
      <xdr:nvSpPr>
        <xdr:cNvPr id="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913F12-DE00-4BD1-8853-F5ACC489A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247650</xdr:colOff>
      <xdr:row>108</xdr:row>
      <xdr:rowOff>165100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72A1C7-166A-498C-BE45-73E9BC819B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165100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EB9CC8-F4CB-4D5F-8864-4E68B98743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165100</xdr:rowOff>
    </xdr:to>
    <xdr:sp macro="" textlink="">
      <xdr:nvSpPr>
        <xdr:cNvPr id="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9168D7-5BDB-4108-BAA6-61BF9DF0F0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165100</xdr:rowOff>
    </xdr:to>
    <xdr:sp macro="" textlink="">
      <xdr:nvSpPr>
        <xdr:cNvPr id="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34113-B568-476B-9AF7-CFC020145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165100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B7CED2-F900-4C15-BF9F-DAA0650C89C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165100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D7BBCE-4CC2-4DA5-B055-BE0E50F30F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165100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CFD73-2405-4DCF-8B5A-364666B1A6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165100</xdr:rowOff>
    </xdr:to>
    <xdr:sp macro="" textlink="">
      <xdr:nvSpPr>
        <xdr:cNvPr id="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E71B31-E006-452B-97BF-46F2AD6149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222250</xdr:colOff>
      <xdr:row>108</xdr:row>
      <xdr:rowOff>161925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6460DE-AC9B-4E6E-A77F-43DE587F9A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228600</xdr:colOff>
      <xdr:row>108</xdr:row>
      <xdr:rowOff>165100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70671-6605-4199-92D8-4213CE5A22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234950</xdr:colOff>
      <xdr:row>108</xdr:row>
      <xdr:rowOff>165100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82C44-AE2D-4856-9907-2C191B06FA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234950</xdr:colOff>
      <xdr:row>108</xdr:row>
      <xdr:rowOff>165100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9FD52D-7FC9-49BD-B230-19D3A45E0B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241300</xdr:colOff>
      <xdr:row>108</xdr:row>
      <xdr:rowOff>165100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51445B-B67B-43A7-A177-0C02B4F384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103</xdr:row>
      <xdr:rowOff>0</xdr:rowOff>
    </xdr:from>
    <xdr:to>
      <xdr:col>12</xdr:col>
      <xdr:colOff>241300</xdr:colOff>
      <xdr:row>108</xdr:row>
      <xdr:rowOff>165100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1E8C48-BAC3-4E54-A77F-BE90AD588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165100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100B27-210F-46DB-8B54-4A98121EE2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165100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47C2D5-44AF-43CA-8290-F401F84DBB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165100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8C2825-B7CA-4EA1-A005-6867ED7D7D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165100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9D14C8-6EA2-4636-AB02-AC3FF4C5B9F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165100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714DA1-0687-43D6-87F4-D58074D51C8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103</xdr:row>
      <xdr:rowOff>0</xdr:rowOff>
    </xdr:from>
    <xdr:to>
      <xdr:col>13</xdr:col>
      <xdr:colOff>19050</xdr:colOff>
      <xdr:row>108</xdr:row>
      <xdr:rowOff>165100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36158-8DF3-4C29-A44D-70364BAFE1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187325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092F0E-48D0-463F-A32B-335D7EB4F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F64DA3-9319-4C40-88DD-C00D2987E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937C2-5030-4FF8-8A31-08CCF320C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D1BC4-1888-46FF-8D4A-6DEBAA1908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798D54-53D9-47DD-80C8-DB00D88CB7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F5B69F-564C-40EE-B9BE-1FCA953EC2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C95B4-8681-45BA-AEE8-F0C11E2528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B9B8D8-FEDF-489C-9C47-C671C0E5C0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101</xdr:row>
      <xdr:rowOff>184150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341022-2A70-4F9A-92BF-D0AE9734062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101</xdr:row>
      <xdr:rowOff>184150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E38719-FCA4-45BF-B6DB-1D7747C207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89E666-70F0-4574-8F43-C437A43BE0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E9900-2A54-4AFB-BC6B-A4796DBDB80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317FFA-26B5-4C95-8392-5C89606D89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C5B33B-F15A-41CE-9B9B-4FB35BA9CE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64AF24-E479-41A5-817C-2A147FC746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98A2-CC40-4A84-852A-D486CCE718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3CE8A-7DF6-4A18-A6D3-9592A57B82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180975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7A216E-E72A-4F65-84CF-FD395265A9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228600</xdr:colOff>
      <xdr:row>101</xdr:row>
      <xdr:rowOff>184150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6197C2-AF23-48D1-A91B-542E89668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101</xdr:row>
      <xdr:rowOff>184150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14A018-E15E-4335-A6A3-DA1E962A96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101</xdr:row>
      <xdr:rowOff>184150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27CF5A-7D19-454F-829E-A06F9BDA71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101</xdr:row>
      <xdr:rowOff>184150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CBE27-2453-44E1-8ED0-903E4C4EA1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101</xdr:row>
      <xdr:rowOff>184150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F8367-80EA-4F8A-8C01-DAB700B576C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F1AA93-CC5F-4D4F-9F41-08097B4EFB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195E61-752D-4365-8A01-4972CD677C3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BFBC9D-B0C6-4274-8597-6310EBFCB9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0306D0-33C6-4616-ACD0-3F73EF1D25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98207B-2504-4C22-90E0-492AC43C35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40D26-198A-497F-9C77-BFC71A2760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2D876-AF16-4B65-98BF-E89BEEDFC45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C7EEBF-BAE8-41A2-B28F-C50A34E34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12700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29E8DA-EA38-4BDC-8105-7B841AD751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FA0DE-8093-4FB6-BBE6-650566F10D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AC0328-C0B4-4FAD-9BB5-157438C89B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F1917-3750-42E4-9EA8-C547894FA3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F4C69C-FE39-4D55-8609-A2F24CF41A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F1B6F2-A871-4584-AD19-F624CC5532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9B333-4111-4725-A5DF-CDDCDAEA9A1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9D1073-A985-48D4-A4ED-DECEAD6CD8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102</xdr:row>
      <xdr:rowOff>9525</xdr:rowOff>
    </xdr:to>
    <xdr:sp macro="" textlink="">
      <xdr:nvSpPr>
        <xdr:cNvPr id="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DCA057-CF18-4AA7-BBE9-8C153B0E5F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102</xdr:row>
      <xdr:rowOff>9525</xdr:rowOff>
    </xdr:to>
    <xdr:sp macro="" textlink="">
      <xdr:nvSpPr>
        <xdr:cNvPr id="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5C64A3-334D-4B1F-919C-A784428EDD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E98BFA-D84C-4702-B23F-66F133C522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4AD673-6F37-432F-8707-78D0BA8047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9F4970-277C-4C62-87B1-42570C7BE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F5B456-3283-4A9C-9D1D-5C865C2F0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4EDCC0-9AD4-4483-85C2-497A6BBAB7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C27919-2CB8-428A-B80B-CCEB020F43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37194-7B67-493E-9387-86B74C0BBB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6350</xdr:rowOff>
    </xdr:to>
    <xdr:sp macro="" textlink="">
      <xdr:nvSpPr>
        <xdr:cNvPr id="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32087-28DD-4A71-9BF3-22B861F6DC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228600</xdr:colOff>
      <xdr:row>102</xdr:row>
      <xdr:rowOff>9525</xdr:rowOff>
    </xdr:to>
    <xdr:sp macro="" textlink="">
      <xdr:nvSpPr>
        <xdr:cNvPr id="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5534FE-7545-4FB4-B38C-184194FFD7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102</xdr:row>
      <xdr:rowOff>9525</xdr:rowOff>
    </xdr:to>
    <xdr:sp macro="" textlink="">
      <xdr:nvSpPr>
        <xdr:cNvPr id="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D875F3-EF70-488F-BA60-54055F346C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102</xdr:row>
      <xdr:rowOff>9525</xdr:rowOff>
    </xdr:to>
    <xdr:sp macro="" textlink="">
      <xdr:nvSpPr>
        <xdr:cNvPr id="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1754E-4518-4343-98E8-28377C159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102</xdr:row>
      <xdr:rowOff>9525</xdr:rowOff>
    </xdr:to>
    <xdr:sp macro="" textlink="">
      <xdr:nvSpPr>
        <xdr:cNvPr id="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4C579-C731-4D8A-BF66-CD7B5DEA27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102</xdr:row>
      <xdr:rowOff>9525</xdr:rowOff>
    </xdr:to>
    <xdr:sp macro="" textlink="">
      <xdr:nvSpPr>
        <xdr:cNvPr id="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30A435-11D8-4BBF-9308-03C43D8E3E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5482E3-F884-44A9-9978-6BC1575DE8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6C9985-A203-46BD-B07B-12F909B59D1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162043-F072-47E5-A0B4-FAFF3719ABE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43AD1-CA14-474F-B291-CB1994CAD2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4ADEC6-8484-402A-A811-C5051C8F28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9D07D-4A28-46C5-819E-969E387DFE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F62CFB-7933-4BA3-9CC4-249F954F767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9090E-7BFE-41D2-A9CE-ECD7064484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5</xdr:row>
      <xdr:rowOff>136525</xdr:rowOff>
    </xdr:to>
    <xdr:sp macro="" textlink="">
      <xdr:nvSpPr>
        <xdr:cNvPr id="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B037-F5DC-425A-9BBF-5CCF73DFB5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5</xdr:row>
      <xdr:rowOff>133350</xdr:rowOff>
    </xdr:to>
    <xdr:sp macro="" textlink="">
      <xdr:nvSpPr>
        <xdr:cNvPr id="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C394C9-BD62-4622-B158-C9A9D0CBD5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5</xdr:row>
      <xdr:rowOff>133350</xdr:rowOff>
    </xdr:to>
    <xdr:sp macro="" textlink="">
      <xdr:nvSpPr>
        <xdr:cNvPr id="1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32009-7525-4A7C-8558-F083191375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5</xdr:row>
      <xdr:rowOff>133350</xdr:rowOff>
    </xdr:to>
    <xdr:sp macro="" textlink="">
      <xdr:nvSpPr>
        <xdr:cNvPr id="1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C48A38-DA76-4C5E-80FF-0BC340AA0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5</xdr:row>
      <xdr:rowOff>133350</xdr:rowOff>
    </xdr:to>
    <xdr:sp macro="" textlink="">
      <xdr:nvSpPr>
        <xdr:cNvPr id="1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9C8C3D-B749-4E2E-A0F1-0104FF3D5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5</xdr:row>
      <xdr:rowOff>133350</xdr:rowOff>
    </xdr:to>
    <xdr:sp macro="" textlink="">
      <xdr:nvSpPr>
        <xdr:cNvPr id="1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76AED9-AC51-4AF5-93EB-756A39F435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5</xdr:row>
      <xdr:rowOff>133350</xdr:rowOff>
    </xdr:to>
    <xdr:sp macro="" textlink="">
      <xdr:nvSpPr>
        <xdr:cNvPr id="1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303948-EADD-4751-ACA8-A9D137E7B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254000</xdr:colOff>
      <xdr:row>5</xdr:row>
      <xdr:rowOff>133350</xdr:rowOff>
    </xdr:to>
    <xdr:sp macro="" textlink="">
      <xdr:nvSpPr>
        <xdr:cNvPr id="1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CB7234-F4F6-4A09-9D1C-316F67A3EA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247650</xdr:colOff>
      <xdr:row>5</xdr:row>
      <xdr:rowOff>133350</xdr:rowOff>
    </xdr:to>
    <xdr:sp macro="" textlink="">
      <xdr:nvSpPr>
        <xdr:cNvPr id="1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34F34E-99CE-4EE8-81AF-291C574C92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247650</xdr:colOff>
      <xdr:row>5</xdr:row>
      <xdr:rowOff>133350</xdr:rowOff>
    </xdr:to>
    <xdr:sp macro="" textlink="">
      <xdr:nvSpPr>
        <xdr:cNvPr id="1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F9018D-54E6-4EAF-BCD1-1D876B6B14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5</xdr:row>
      <xdr:rowOff>133350</xdr:rowOff>
    </xdr:to>
    <xdr:sp macro="" textlink="">
      <xdr:nvSpPr>
        <xdr:cNvPr id="1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EFFD0B-F98C-4CA9-A114-8D1721B52C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5</xdr:row>
      <xdr:rowOff>133350</xdr:rowOff>
    </xdr:to>
    <xdr:sp macro="" textlink="">
      <xdr:nvSpPr>
        <xdr:cNvPr id="1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7B0BF56-C65F-4F7A-99EB-ADC12A412A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5</xdr:row>
      <xdr:rowOff>133350</xdr:rowOff>
    </xdr:to>
    <xdr:sp macro="" textlink="">
      <xdr:nvSpPr>
        <xdr:cNvPr id="1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F9A6AB-FD84-433C-9A98-4F15F3E7D7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5</xdr:row>
      <xdr:rowOff>133350</xdr:rowOff>
    </xdr:to>
    <xdr:sp macro="" textlink="">
      <xdr:nvSpPr>
        <xdr:cNvPr id="1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9ABB8C-29B4-456F-B0BB-608888F926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5</xdr:row>
      <xdr:rowOff>133350</xdr:rowOff>
    </xdr:to>
    <xdr:sp macro="" textlink="">
      <xdr:nvSpPr>
        <xdr:cNvPr id="1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7B369-38DB-4242-B87D-D40488D7BF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5</xdr:row>
      <xdr:rowOff>133350</xdr:rowOff>
    </xdr:to>
    <xdr:sp macro="" textlink="">
      <xdr:nvSpPr>
        <xdr:cNvPr id="1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136B5C-B29F-442D-A38D-3CCF1E2149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5</xdr:row>
      <xdr:rowOff>133350</xdr:rowOff>
    </xdr:to>
    <xdr:sp macro="" textlink="">
      <xdr:nvSpPr>
        <xdr:cNvPr id="1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138F16-33D9-4E37-9D1D-B0F6733385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222250</xdr:colOff>
      <xdr:row>5</xdr:row>
      <xdr:rowOff>130175</xdr:rowOff>
    </xdr:to>
    <xdr:sp macro="" textlink="">
      <xdr:nvSpPr>
        <xdr:cNvPr id="1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A5A35-27AC-492C-BFD3-FD2EB79F89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228600</xdr:colOff>
      <xdr:row>5</xdr:row>
      <xdr:rowOff>133350</xdr:rowOff>
    </xdr:to>
    <xdr:sp macro="" textlink="">
      <xdr:nvSpPr>
        <xdr:cNvPr id="1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D0A65C-1716-4C31-A0EB-58D400B110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234950</xdr:colOff>
      <xdr:row>5</xdr:row>
      <xdr:rowOff>133350</xdr:rowOff>
    </xdr:to>
    <xdr:sp macro="" textlink="">
      <xdr:nvSpPr>
        <xdr:cNvPr id="1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0B3CB8-2F1D-492E-82CF-CA22EAEA35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234950</xdr:colOff>
      <xdr:row>5</xdr:row>
      <xdr:rowOff>133350</xdr:rowOff>
    </xdr:to>
    <xdr:sp macro="" textlink="">
      <xdr:nvSpPr>
        <xdr:cNvPr id="1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2CA5C-D73C-4022-941A-13EB9D2CED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241300</xdr:colOff>
      <xdr:row>5</xdr:row>
      <xdr:rowOff>133350</xdr:rowOff>
    </xdr:to>
    <xdr:sp macro="" textlink="">
      <xdr:nvSpPr>
        <xdr:cNvPr id="1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47FE05-1862-4A84-88AD-5BAE95BD6C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12</xdr:col>
      <xdr:colOff>241300</xdr:colOff>
      <xdr:row>5</xdr:row>
      <xdr:rowOff>133350</xdr:rowOff>
    </xdr:to>
    <xdr:sp macro="" textlink="">
      <xdr:nvSpPr>
        <xdr:cNvPr id="1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D8B15C-E102-4CD0-82DE-47FF45B092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5</xdr:row>
      <xdr:rowOff>133350</xdr:rowOff>
    </xdr:to>
    <xdr:sp macro="" textlink="">
      <xdr:nvSpPr>
        <xdr:cNvPr id="1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C15100-CF7C-41EC-83B1-B48C8BAEC2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5</xdr:row>
      <xdr:rowOff>133350</xdr:rowOff>
    </xdr:to>
    <xdr:sp macro="" textlink="">
      <xdr:nvSpPr>
        <xdr:cNvPr id="1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305928-ED43-4E0F-B3A5-FA16A7F14A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5</xdr:row>
      <xdr:rowOff>133350</xdr:rowOff>
    </xdr:to>
    <xdr:sp macro="" textlink="">
      <xdr:nvSpPr>
        <xdr:cNvPr id="1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3C85EA-1C13-4644-9019-51D6D073A53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5</xdr:row>
      <xdr:rowOff>133350</xdr:rowOff>
    </xdr:to>
    <xdr:sp macro="" textlink="">
      <xdr:nvSpPr>
        <xdr:cNvPr id="1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5143BF-C378-4CB7-97BF-2FF076BCE9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5</xdr:row>
      <xdr:rowOff>133350</xdr:rowOff>
    </xdr:to>
    <xdr:sp macro="" textlink="">
      <xdr:nvSpPr>
        <xdr:cNvPr id="1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4E7E4C-28EB-4BE4-876C-35E05AFCFD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5</xdr:row>
      <xdr:rowOff>133350</xdr:rowOff>
    </xdr:to>
    <xdr:sp macro="" textlink="">
      <xdr:nvSpPr>
        <xdr:cNvPr id="1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F682D-02A0-4DB2-BBF7-ECBF16E5A6C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5</xdr:row>
      <xdr:rowOff>133350</xdr:rowOff>
    </xdr:to>
    <xdr:sp macro="" textlink="">
      <xdr:nvSpPr>
        <xdr:cNvPr id="1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644FF-23B8-4C8B-8F0E-EAE9406785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5</xdr:row>
      <xdr:rowOff>133350</xdr:rowOff>
    </xdr:to>
    <xdr:sp macro="" textlink="">
      <xdr:nvSpPr>
        <xdr:cNvPr id="1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A91821-871E-4B3E-BD79-1C0C49EE9B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5</xdr:row>
      <xdr:rowOff>133350</xdr:rowOff>
    </xdr:to>
    <xdr:sp macro="" textlink="">
      <xdr:nvSpPr>
        <xdr:cNvPr id="1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E05360-A274-442E-B305-8582E224830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55</xdr:row>
      <xdr:rowOff>0</xdr:rowOff>
    </xdr:from>
    <xdr:ext cx="2463800" cy="1120775"/>
    <xdr:sp macro="" textlink="">
      <xdr:nvSpPr>
        <xdr:cNvPr id="1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83C321-70E9-42F4-B7D6-C7514551374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2463800" cy="1117600"/>
    <xdr:sp macro="" textlink="">
      <xdr:nvSpPr>
        <xdr:cNvPr id="1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D560BB-4494-43A0-B6D2-E90A24B1FB01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2463800" cy="1117600"/>
    <xdr:sp macro="" textlink="">
      <xdr:nvSpPr>
        <xdr:cNvPr id="1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8D3508-2C98-4A46-9E40-F2187059578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2463800" cy="1117600"/>
    <xdr:sp macro="" textlink="">
      <xdr:nvSpPr>
        <xdr:cNvPr id="1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68A170-E325-4B9C-8658-FE04945BD6A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2463800" cy="1117600"/>
    <xdr:sp macro="" textlink="">
      <xdr:nvSpPr>
        <xdr:cNvPr id="1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2BA28-2D28-4A94-A116-A071924A86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2463800" cy="1117600"/>
    <xdr:sp macro="" textlink="">
      <xdr:nvSpPr>
        <xdr:cNvPr id="1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14045A-1DA9-4D8A-8DCF-869098148AD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2463800" cy="1117600"/>
    <xdr:sp macro="" textlink="">
      <xdr:nvSpPr>
        <xdr:cNvPr id="1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8F09A7-695F-413C-87DD-5E827491FD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2463800" cy="1117600"/>
    <xdr:sp macro="" textlink="">
      <xdr:nvSpPr>
        <xdr:cNvPr id="1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3F06C0-59BE-4C3F-83D1-BE63C5FE89BD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2457450" cy="1117600"/>
    <xdr:sp macro="" textlink="">
      <xdr:nvSpPr>
        <xdr:cNvPr id="1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AF1C6-919C-404A-A359-6E512E95FE4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2457450" cy="1117600"/>
    <xdr:sp macro="" textlink="">
      <xdr:nvSpPr>
        <xdr:cNvPr id="1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CFE553-5C9F-4D7E-8843-C0C4002BF39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2432050" cy="1117600"/>
    <xdr:sp macro="" textlink="">
      <xdr:nvSpPr>
        <xdr:cNvPr id="1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45714-BF71-4C9F-AADF-999BA390B5E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2432050" cy="1117600"/>
    <xdr:sp macro="" textlink="">
      <xdr:nvSpPr>
        <xdr:cNvPr id="1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793851-861A-4080-A9D9-1485A0E9813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2432050" cy="1117600"/>
    <xdr:sp macro="" textlink="">
      <xdr:nvSpPr>
        <xdr:cNvPr id="1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2DC06-20A3-4F83-B9C5-1CD1FEF6298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2432050" cy="1117600"/>
    <xdr:sp macro="" textlink="">
      <xdr:nvSpPr>
        <xdr:cNvPr id="1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E6B11C-3CCB-4344-BB30-5074EB36A99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2432050" cy="1117600"/>
    <xdr:sp macro="" textlink="">
      <xdr:nvSpPr>
        <xdr:cNvPr id="1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E8C058-9E83-4057-9C60-59936C015820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2432050" cy="1117600"/>
    <xdr:sp macro="" textlink="">
      <xdr:nvSpPr>
        <xdr:cNvPr id="1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FF5579-1DF1-42E0-A64D-23B69F375AB5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2432050" cy="1117600"/>
    <xdr:sp macro="" textlink="">
      <xdr:nvSpPr>
        <xdr:cNvPr id="1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10FD1E-3727-4F2E-9EBA-C2765EAE2E5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2432050" cy="1114425"/>
    <xdr:sp macro="" textlink="">
      <xdr:nvSpPr>
        <xdr:cNvPr id="1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BBCE3-FD01-4C71-B7F9-9CF53B7BB9A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2438400" cy="1117600"/>
    <xdr:sp macro="" textlink="">
      <xdr:nvSpPr>
        <xdr:cNvPr id="1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06E8E5-5556-4475-BD0C-64CEE49B8FDE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2444750" cy="1117600"/>
    <xdr:sp macro="" textlink="">
      <xdr:nvSpPr>
        <xdr:cNvPr id="1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06854-0606-4F27-92E4-9FAC1D181053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2444750" cy="1117600"/>
    <xdr:sp macro="" textlink="">
      <xdr:nvSpPr>
        <xdr:cNvPr id="1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3D6EA3-DE3C-4440-8F03-8F4F748994C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2451100" cy="1117600"/>
    <xdr:sp macro="" textlink="">
      <xdr:nvSpPr>
        <xdr:cNvPr id="1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9CF82F-1283-4205-88E7-82860785E002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2451100" cy="1117600"/>
    <xdr:sp macro="" textlink="">
      <xdr:nvSpPr>
        <xdr:cNvPr id="1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2B67A-0928-4EAD-9DF1-A76A6AF23A3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2457450" cy="1117600"/>
    <xdr:sp macro="" textlink="">
      <xdr:nvSpPr>
        <xdr:cNvPr id="1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6BEE5-6477-4BC7-88C6-4642BDE6F28D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2457450" cy="1117600"/>
    <xdr:sp macro="" textlink="">
      <xdr:nvSpPr>
        <xdr:cNvPr id="1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37BC64-E64E-42DE-A270-BE94ED748601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2457450" cy="1117600"/>
    <xdr:sp macro="" textlink="">
      <xdr:nvSpPr>
        <xdr:cNvPr id="1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4EF2CA-E480-4D6E-BF2B-2426676C8BE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2457450" cy="1117600"/>
    <xdr:sp macro="" textlink="">
      <xdr:nvSpPr>
        <xdr:cNvPr id="1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ABFE3C-00E7-47C9-8ADE-E6601732805A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2457450" cy="1117600"/>
    <xdr:sp macro="" textlink="">
      <xdr:nvSpPr>
        <xdr:cNvPr id="1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FB467C-F0F6-4981-BBC4-9B3A663DB03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2457450" cy="1117600"/>
    <xdr:sp macro="" textlink="">
      <xdr:nvSpPr>
        <xdr:cNvPr id="1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C41762-A958-4808-B0DE-7115EFB76B77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rcahill_bvm_gov_za/Documents/H-Drive/Ren&#233;%20Cahill/5.%202020-2021/2.%20Bank%20Reconciliations/7.%20NEDBANK%20Recon%2001.2021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"/>
      <sheetName val="Cheques"/>
      <sheetName val="O S Cheques"/>
      <sheetName val="Deposits"/>
      <sheetName val="R.D."/>
      <sheetName val="O S Direct Dep"/>
      <sheetName val="Dupl Rec"/>
      <sheetName val="Bank (+)"/>
      <sheetName val="Bank (-)"/>
      <sheetName val="Bank Other"/>
      <sheetName val="Cash (+l-)"/>
      <sheetName val="O S Deposits"/>
      <sheetName val="Bank Charges"/>
      <sheetName val="Income"/>
      <sheetName val="Expenditure"/>
    </sheetNames>
    <sheetDataSet>
      <sheetData sheetId="0"/>
      <sheetData sheetId="1">
        <row r="495">
          <cell r="F495">
            <v>-88861020.869999975</v>
          </cell>
        </row>
        <row r="500">
          <cell r="F500">
            <v>-136569.78</v>
          </cell>
        </row>
        <row r="502">
          <cell r="F502">
            <v>-136569.78</v>
          </cell>
        </row>
        <row r="504">
          <cell r="J504">
            <v>-89896875.729999989</v>
          </cell>
        </row>
      </sheetData>
      <sheetData sheetId="2">
        <row r="20">
          <cell r="J20">
            <v>-104930.11</v>
          </cell>
        </row>
      </sheetData>
      <sheetData sheetId="3">
        <row r="498">
          <cell r="F498">
            <v>93658861.170000002</v>
          </cell>
        </row>
        <row r="500">
          <cell r="T500">
            <v>93658861.179999992</v>
          </cell>
        </row>
      </sheetData>
      <sheetData sheetId="4">
        <row r="21">
          <cell r="G21">
            <v>0</v>
          </cell>
        </row>
        <row r="23">
          <cell r="J23">
            <v>0</v>
          </cell>
        </row>
      </sheetData>
      <sheetData sheetId="5">
        <row r="169">
          <cell r="H169">
            <v>-1801.5800000000042</v>
          </cell>
        </row>
        <row r="271">
          <cell r="E271">
            <v>4551188.4300000006</v>
          </cell>
        </row>
        <row r="273">
          <cell r="F273">
            <v>14538230.620000001</v>
          </cell>
          <cell r="H273">
            <v>4549386.8500000006</v>
          </cell>
        </row>
      </sheetData>
      <sheetData sheetId="6">
        <row r="44">
          <cell r="I44">
            <v>-7399.79</v>
          </cell>
        </row>
      </sheetData>
      <sheetData sheetId="7">
        <row r="15">
          <cell r="I15">
            <v>0</v>
          </cell>
        </row>
      </sheetData>
      <sheetData sheetId="8">
        <row r="7">
          <cell r="G7">
            <v>0</v>
          </cell>
        </row>
        <row r="15">
          <cell r="I15">
            <v>0</v>
          </cell>
        </row>
      </sheetData>
      <sheetData sheetId="9">
        <row r="98">
          <cell r="F98">
            <v>14664536.870000001</v>
          </cell>
        </row>
        <row r="100">
          <cell r="G100">
            <v>14440310.550000003</v>
          </cell>
          <cell r="I100">
            <v>49525973.859999999</v>
          </cell>
        </row>
      </sheetData>
      <sheetData sheetId="10">
        <row r="50">
          <cell r="I50">
            <v>-180.1</v>
          </cell>
        </row>
      </sheetData>
      <sheetData sheetId="11">
        <row r="86">
          <cell r="F86">
            <v>1053172.1200000001</v>
          </cell>
        </row>
        <row r="198">
          <cell r="H198">
            <v>1302781.8899999999</v>
          </cell>
        </row>
      </sheetData>
      <sheetData sheetId="12"/>
      <sheetData sheetId="13">
        <row r="404">
          <cell r="F404">
            <v>93658861.170000106</v>
          </cell>
        </row>
      </sheetData>
      <sheetData sheetId="14">
        <row r="429">
          <cell r="F429">
            <v>-88861020.869999975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92"/>
  <sheetViews>
    <sheetView tabSelected="1" zoomScale="75" zoomScaleNormal="75" workbookViewId="0">
      <selection activeCell="C2" sqref="C2:G2"/>
    </sheetView>
  </sheetViews>
  <sheetFormatPr defaultRowHeight="15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6384" width="9.140625" style="1"/>
  </cols>
  <sheetData>
    <row r="2" spans="2:8" ht="21" x14ac:dyDescent="0.25">
      <c r="C2" s="44" t="s">
        <v>34</v>
      </c>
      <c r="D2" s="44"/>
      <c r="E2" s="44"/>
      <c r="F2" s="44"/>
      <c r="G2" s="44"/>
    </row>
    <row r="3" spans="2:8" ht="18.75" x14ac:dyDescent="0.3">
      <c r="C3" s="45" t="s">
        <v>0</v>
      </c>
      <c r="D3" s="45"/>
      <c r="E3" s="45"/>
      <c r="F3" s="45"/>
      <c r="G3" s="45"/>
    </row>
    <row r="4" spans="2:8" ht="15" customHeight="1" thickBot="1" x14ac:dyDescent="0.3">
      <c r="C4" s="46" t="s">
        <v>41</v>
      </c>
      <c r="D4" s="46"/>
      <c r="E4" s="46"/>
      <c r="F4" s="46"/>
      <c r="G4" s="46"/>
    </row>
    <row r="5" spans="2:8" ht="15" customHeight="1" x14ac:dyDescent="0.25">
      <c r="B5" s="4"/>
      <c r="C5" s="5"/>
      <c r="D5" s="5"/>
      <c r="E5" s="5"/>
      <c r="F5" s="6"/>
      <c r="G5" s="6"/>
      <c r="H5" s="7"/>
    </row>
    <row r="6" spans="2:8" ht="15" customHeight="1" x14ac:dyDescent="0.25">
      <c r="B6" s="8"/>
      <c r="C6" s="47" t="s">
        <v>1</v>
      </c>
      <c r="D6" s="47"/>
      <c r="E6" s="47"/>
      <c r="F6" s="47"/>
      <c r="G6" s="47"/>
      <c r="H6" s="9"/>
    </row>
    <row r="7" spans="2:8" ht="15" customHeight="1" x14ac:dyDescent="0.25">
      <c r="B7" s="8"/>
      <c r="H7" s="9"/>
    </row>
    <row r="8" spans="2:8" ht="15" customHeight="1" x14ac:dyDescent="0.25">
      <c r="B8" s="8"/>
      <c r="C8" s="1" t="s">
        <v>42</v>
      </c>
      <c r="G8" s="2">
        <v>135790747.57000011</v>
      </c>
      <c r="H8" s="9"/>
    </row>
    <row r="9" spans="2:8" ht="15" customHeight="1" x14ac:dyDescent="0.25">
      <c r="B9" s="8"/>
      <c r="H9" s="9"/>
    </row>
    <row r="10" spans="2:8" ht="15" customHeight="1" x14ac:dyDescent="0.25">
      <c r="B10" s="8"/>
      <c r="C10" s="1" t="s">
        <v>43</v>
      </c>
      <c r="G10" s="2">
        <f>[1]Deposits!F498</f>
        <v>93658861.170000002</v>
      </c>
      <c r="H10" s="9"/>
    </row>
    <row r="11" spans="2:8" ht="15" customHeight="1" x14ac:dyDescent="0.25">
      <c r="B11" s="8"/>
      <c r="H11" s="9"/>
    </row>
    <row r="12" spans="2:8" ht="15" customHeight="1" x14ac:dyDescent="0.25">
      <c r="B12" s="8"/>
      <c r="C12" s="1" t="s">
        <v>44</v>
      </c>
      <c r="G12" s="2">
        <f>[1]Cheques!F495</f>
        <v>-88861020.869999975</v>
      </c>
      <c r="H12" s="9"/>
    </row>
    <row r="13" spans="2:8" ht="15" customHeight="1" x14ac:dyDescent="0.25">
      <c r="B13" s="8"/>
      <c r="H13" s="9"/>
    </row>
    <row r="14" spans="2:8" ht="15" customHeight="1" thickBot="1" x14ac:dyDescent="0.3">
      <c r="B14" s="8"/>
      <c r="C14" s="1" t="s">
        <v>45</v>
      </c>
      <c r="G14" s="10">
        <f>SUM(G8:G13)</f>
        <v>140588587.87000015</v>
      </c>
      <c r="H14" s="9"/>
    </row>
    <row r="15" spans="2:8" ht="15" customHeight="1" thickTop="1" x14ac:dyDescent="0.25">
      <c r="B15" s="8"/>
      <c r="H15" s="9"/>
    </row>
    <row r="16" spans="2:8" ht="15" customHeight="1" x14ac:dyDescent="0.25">
      <c r="B16" s="8"/>
      <c r="C16" s="1" t="s">
        <v>2</v>
      </c>
      <c r="H16" s="9"/>
    </row>
    <row r="17" spans="2:8" ht="15" customHeight="1" x14ac:dyDescent="0.25">
      <c r="B17" s="8"/>
      <c r="C17" s="40">
        <v>40101012690</v>
      </c>
      <c r="D17" s="1" t="s">
        <v>3</v>
      </c>
      <c r="F17" s="2">
        <v>135790747.57000011</v>
      </c>
      <c r="H17" s="9"/>
    </row>
    <row r="18" spans="2:8" ht="15" customHeight="1" x14ac:dyDescent="0.25">
      <c r="B18" s="8"/>
      <c r="C18" s="40">
        <v>40101012690</v>
      </c>
      <c r="D18" s="1" t="s">
        <v>3</v>
      </c>
      <c r="F18" s="11">
        <v>0</v>
      </c>
      <c r="G18" s="2">
        <f>SUM(F17:F18)</f>
        <v>135790747.57000011</v>
      </c>
      <c r="H18" s="9"/>
    </row>
    <row r="19" spans="2:8" ht="15" customHeight="1" x14ac:dyDescent="0.25">
      <c r="B19" s="8"/>
      <c r="C19" s="40"/>
      <c r="H19" s="9"/>
    </row>
    <row r="20" spans="2:8" ht="15" customHeight="1" x14ac:dyDescent="0.25">
      <c r="B20" s="8"/>
      <c r="C20" s="40">
        <v>40101012691</v>
      </c>
      <c r="D20" s="1" t="s">
        <v>4</v>
      </c>
      <c r="F20" s="2">
        <f>[1]Income!F404</f>
        <v>93658861.170000106</v>
      </c>
      <c r="H20" s="9"/>
    </row>
    <row r="21" spans="2:8" ht="15" customHeight="1" x14ac:dyDescent="0.25">
      <c r="B21" s="8"/>
      <c r="C21" s="40">
        <v>40101012692</v>
      </c>
      <c r="D21" s="1" t="s">
        <v>4</v>
      </c>
      <c r="F21" s="11">
        <f>[1]Expenditure!F429</f>
        <v>-88861020.869999975</v>
      </c>
      <c r="G21" s="2">
        <f>SUM(F20:F21)</f>
        <v>4797840.3000001311</v>
      </c>
      <c r="H21" s="9"/>
    </row>
    <row r="22" spans="2:8" ht="15" customHeight="1" x14ac:dyDescent="0.25">
      <c r="B22" s="8"/>
      <c r="C22" s="40"/>
      <c r="H22" s="9"/>
    </row>
    <row r="23" spans="2:8" ht="15" customHeight="1" thickBot="1" x14ac:dyDescent="0.3">
      <c r="B23" s="8"/>
      <c r="C23" s="1" t="s">
        <v>46</v>
      </c>
      <c r="G23" s="10">
        <f>SUM(G18:G21)</f>
        <v>140588587.87000024</v>
      </c>
      <c r="H23" s="9"/>
    </row>
    <row r="24" spans="2:8" ht="15" customHeight="1" thickTop="1" x14ac:dyDescent="0.25">
      <c r="B24" s="8"/>
      <c r="H24" s="9"/>
    </row>
    <row r="25" spans="2:8" ht="15" customHeight="1" x14ac:dyDescent="0.25">
      <c r="B25" s="8"/>
      <c r="C25" s="47" t="s">
        <v>5</v>
      </c>
      <c r="D25" s="47"/>
      <c r="E25" s="47"/>
      <c r="F25" s="47"/>
      <c r="G25" s="47"/>
      <c r="H25" s="9"/>
    </row>
    <row r="26" spans="2:8" ht="15" customHeight="1" x14ac:dyDescent="0.25">
      <c r="B26" s="8"/>
      <c r="F26" s="3"/>
      <c r="G26" s="3" t="s">
        <v>6</v>
      </c>
      <c r="H26" s="9"/>
    </row>
    <row r="27" spans="2:8" ht="15" customHeight="1" x14ac:dyDescent="0.25">
      <c r="B27" s="8"/>
      <c r="H27" s="9"/>
    </row>
    <row r="28" spans="2:8" ht="15" customHeight="1" x14ac:dyDescent="0.25">
      <c r="B28" s="8"/>
      <c r="C28" s="1" t="s">
        <v>47</v>
      </c>
      <c r="G28" s="2">
        <v>94269999.409999996</v>
      </c>
      <c r="H28" s="9"/>
    </row>
    <row r="29" spans="2:8" ht="15" customHeight="1" x14ac:dyDescent="0.25">
      <c r="B29" s="8"/>
      <c r="H29" s="9"/>
    </row>
    <row r="30" spans="2:8" ht="15" customHeight="1" x14ac:dyDescent="0.25">
      <c r="B30" s="8"/>
      <c r="C30" s="1" t="s">
        <v>7</v>
      </c>
      <c r="D30" s="1" t="s">
        <v>28</v>
      </c>
      <c r="G30" s="2">
        <f>'[1]O S Deposits'!H198</f>
        <v>1302781.8899999999</v>
      </c>
      <c r="H30" s="9"/>
    </row>
    <row r="31" spans="2:8" ht="15" customHeight="1" x14ac:dyDescent="0.25">
      <c r="B31" s="8"/>
      <c r="H31" s="9"/>
    </row>
    <row r="32" spans="2:8" ht="15" customHeight="1" x14ac:dyDescent="0.25">
      <c r="B32" s="8"/>
      <c r="C32" s="1" t="s">
        <v>8</v>
      </c>
      <c r="G32" s="2">
        <f>'[1]O S Cheques'!J20</f>
        <v>-104930.11</v>
      </c>
      <c r="H32" s="9"/>
    </row>
    <row r="33" spans="2:8" ht="15" customHeight="1" x14ac:dyDescent="0.25">
      <c r="B33" s="8"/>
      <c r="H33" s="9"/>
    </row>
    <row r="34" spans="2:8" ht="15" customHeight="1" x14ac:dyDescent="0.25">
      <c r="B34" s="8"/>
      <c r="C34" s="1" t="s">
        <v>9</v>
      </c>
      <c r="G34" s="2">
        <f>'[1]Bank (-)'!I15</f>
        <v>0</v>
      </c>
      <c r="H34" s="9"/>
    </row>
    <row r="35" spans="2:8" ht="15" customHeight="1" x14ac:dyDescent="0.25">
      <c r="B35" s="8"/>
      <c r="H35" s="9"/>
    </row>
    <row r="36" spans="2:8" ht="15" customHeight="1" x14ac:dyDescent="0.25">
      <c r="B36" s="8"/>
      <c r="C36" s="1" t="s">
        <v>10</v>
      </c>
      <c r="G36" s="2">
        <f>-'[1]Bank (+)'!I15</f>
        <v>0</v>
      </c>
      <c r="H36" s="9"/>
    </row>
    <row r="37" spans="2:8" ht="15" customHeight="1" x14ac:dyDescent="0.25">
      <c r="B37" s="8"/>
      <c r="H37" s="9"/>
    </row>
    <row r="38" spans="2:8" ht="15" customHeight="1" x14ac:dyDescent="0.25">
      <c r="B38" s="8"/>
      <c r="C38" s="1" t="s">
        <v>11</v>
      </c>
      <c r="D38" s="1" t="s">
        <v>29</v>
      </c>
      <c r="E38" s="2">
        <f>-'[1]O S Direct Dep'!H169</f>
        <v>1801.5800000000042</v>
      </c>
      <c r="H38" s="9"/>
    </row>
    <row r="39" spans="2:8" ht="15" customHeight="1" x14ac:dyDescent="0.25">
      <c r="B39" s="8"/>
      <c r="D39" s="41" t="s">
        <v>48</v>
      </c>
      <c r="E39" s="2">
        <f>-'[1]O S Direct Dep'!E271</f>
        <v>-4551188.4300000006</v>
      </c>
      <c r="F39" s="2">
        <f>SUM(E38:E39)</f>
        <v>-4549386.8500000006</v>
      </c>
      <c r="G39" s="2">
        <f>-'[1]O S Direct Dep'!H273</f>
        <v>-4549386.8500000006</v>
      </c>
      <c r="H39" s="9"/>
    </row>
    <row r="40" spans="2:8" ht="15" customHeight="1" x14ac:dyDescent="0.25">
      <c r="B40" s="8"/>
      <c r="H40" s="9"/>
    </row>
    <row r="41" spans="2:8" ht="15" customHeight="1" x14ac:dyDescent="0.25">
      <c r="B41" s="8"/>
      <c r="C41" s="1" t="s">
        <v>12</v>
      </c>
      <c r="G41" s="2">
        <f>-'[1]Dupl Rec'!I44</f>
        <v>7399.79</v>
      </c>
      <c r="H41" s="9"/>
    </row>
    <row r="42" spans="2:8" ht="15" customHeight="1" x14ac:dyDescent="0.25">
      <c r="B42" s="8"/>
      <c r="H42" s="9"/>
    </row>
    <row r="43" spans="2:8" ht="15" customHeight="1" x14ac:dyDescent="0.25">
      <c r="B43" s="8"/>
      <c r="C43" s="1" t="s">
        <v>13</v>
      </c>
      <c r="G43" s="2">
        <f>'[1]R.D.'!J23</f>
        <v>0</v>
      </c>
      <c r="H43" s="9"/>
    </row>
    <row r="44" spans="2:8" ht="15" customHeight="1" x14ac:dyDescent="0.25">
      <c r="B44" s="8"/>
      <c r="H44" s="9"/>
    </row>
    <row r="45" spans="2:8" ht="15" customHeight="1" x14ac:dyDescent="0.25">
      <c r="B45" s="8"/>
      <c r="C45" s="1" t="s">
        <v>14</v>
      </c>
      <c r="G45" s="2">
        <f>'[1]Bank Other'!I100</f>
        <v>49525973.859999999</v>
      </c>
      <c r="H45" s="9"/>
    </row>
    <row r="46" spans="2:8" ht="15" customHeight="1" x14ac:dyDescent="0.25">
      <c r="B46" s="8"/>
      <c r="H46" s="9"/>
    </row>
    <row r="47" spans="2:8" ht="15" customHeight="1" x14ac:dyDescent="0.25">
      <c r="B47" s="8"/>
      <c r="C47" s="1" t="s">
        <v>15</v>
      </c>
      <c r="D47" s="1" t="s">
        <v>30</v>
      </c>
      <c r="E47" s="2"/>
      <c r="G47" s="2">
        <f>-'[1]Cash (+l-)'!I50</f>
        <v>180.1</v>
      </c>
      <c r="H47" s="9"/>
    </row>
    <row r="48" spans="2:8" ht="15" customHeight="1" x14ac:dyDescent="0.25">
      <c r="B48" s="8"/>
      <c r="H48" s="9"/>
    </row>
    <row r="49" spans="2:8" ht="15" customHeight="1" x14ac:dyDescent="0.25">
      <c r="B49" s="8"/>
      <c r="H49" s="9"/>
    </row>
    <row r="50" spans="2:8" ht="15" customHeight="1" x14ac:dyDescent="0.25">
      <c r="B50" s="8"/>
      <c r="C50" s="1" t="s">
        <v>49</v>
      </c>
      <c r="D50" t="s">
        <v>40</v>
      </c>
      <c r="E50" s="2">
        <f>[1]Cheques!F500</f>
        <v>-136569.78</v>
      </c>
      <c r="F50" s="2">
        <f>SUM(E50)</f>
        <v>-136569.78</v>
      </c>
      <c r="G50" s="2">
        <f>-[1]Cheques!F502</f>
        <v>136569.78</v>
      </c>
      <c r="H50" s="9"/>
    </row>
    <row r="51" spans="2:8" ht="15" customHeight="1" x14ac:dyDescent="0.25">
      <c r="B51" s="8"/>
      <c r="F51" s="2" t="s">
        <v>50</v>
      </c>
      <c r="H51" s="9"/>
    </row>
    <row r="52" spans="2:8" ht="15" customHeight="1" thickBot="1" x14ac:dyDescent="0.3">
      <c r="B52" s="8"/>
      <c r="C52" s="1" t="s">
        <v>45</v>
      </c>
      <c r="G52" s="10">
        <f>SUM(G28:G51)</f>
        <v>140588587.87</v>
      </c>
      <c r="H52" s="9"/>
    </row>
    <row r="53" spans="2:8" ht="15" customHeight="1" thickTop="1" x14ac:dyDescent="0.25">
      <c r="B53" s="8"/>
      <c r="G53" s="2">
        <f>G14-G52</f>
        <v>0</v>
      </c>
      <c r="H53" s="9"/>
    </row>
    <row r="54" spans="2:8" ht="15" customHeight="1" thickBot="1" x14ac:dyDescent="0.3">
      <c r="B54" s="12"/>
      <c r="C54" s="13"/>
      <c r="D54" s="13"/>
      <c r="E54" s="13"/>
      <c r="F54" s="14"/>
      <c r="G54" s="14"/>
      <c r="H54" s="15"/>
    </row>
    <row r="55" spans="2:8" ht="15" customHeight="1" x14ac:dyDescent="0.25"/>
    <row r="56" spans="2:8" ht="15" customHeight="1" x14ac:dyDescent="0.25"/>
    <row r="57" spans="2:8" ht="15" customHeight="1" x14ac:dyDescent="0.25">
      <c r="C57" s="43" t="s">
        <v>51</v>
      </c>
      <c r="D57" s="43"/>
      <c r="E57" s="43"/>
      <c r="F57" s="43"/>
      <c r="G57" s="43"/>
    </row>
    <row r="58" spans="2:8" ht="15" customHeight="1" thickBot="1" x14ac:dyDescent="0.3">
      <c r="C58" s="42"/>
      <c r="D58" s="42"/>
      <c r="E58" s="42"/>
      <c r="F58" s="3"/>
      <c r="G58" s="42"/>
    </row>
    <row r="59" spans="2:8" ht="15" customHeight="1" x14ac:dyDescent="0.25">
      <c r="B59" s="4"/>
      <c r="C59" s="5"/>
      <c r="D59" s="5"/>
      <c r="E59" s="5"/>
      <c r="F59" s="6"/>
      <c r="G59" s="5"/>
      <c r="H59" s="7"/>
    </row>
    <row r="60" spans="2:8" ht="15" customHeight="1" x14ac:dyDescent="0.25">
      <c r="B60" s="8"/>
      <c r="F60" s="3"/>
      <c r="G60" s="42" t="s">
        <v>6</v>
      </c>
      <c r="H60" s="9"/>
    </row>
    <row r="61" spans="2:8" ht="15" customHeight="1" x14ac:dyDescent="0.25">
      <c r="B61" s="8"/>
      <c r="G61" s="1"/>
      <c r="H61" s="9"/>
    </row>
    <row r="62" spans="2:8" ht="15" customHeight="1" x14ac:dyDescent="0.25">
      <c r="B62" s="8"/>
      <c r="C62" s="1" t="s">
        <v>52</v>
      </c>
      <c r="G62" s="2">
        <v>100968892.23999999</v>
      </c>
      <c r="H62" s="9"/>
    </row>
    <row r="63" spans="2:8" ht="15" customHeight="1" x14ac:dyDescent="0.25">
      <c r="B63" s="8"/>
      <c r="G63" s="1"/>
      <c r="H63" s="9"/>
    </row>
    <row r="64" spans="2:8" ht="15" customHeight="1" x14ac:dyDescent="0.25">
      <c r="B64" s="8"/>
      <c r="C64" s="1" t="s">
        <v>53</v>
      </c>
      <c r="G64" s="2">
        <f>[1]Cheques!J504</f>
        <v>-89896875.729999989</v>
      </c>
      <c r="H64" s="9"/>
    </row>
    <row r="65" spans="2:8" ht="15" customHeight="1" x14ac:dyDescent="0.25">
      <c r="B65" s="8"/>
      <c r="G65" s="1"/>
      <c r="H65" s="9"/>
    </row>
    <row r="66" spans="2:8" ht="15" customHeight="1" x14ac:dyDescent="0.25">
      <c r="B66" s="8"/>
      <c r="C66" s="1" t="s">
        <v>54</v>
      </c>
      <c r="G66" s="2">
        <f>[1]Deposits!T500</f>
        <v>93658861.179999992</v>
      </c>
      <c r="H66" s="9"/>
    </row>
    <row r="67" spans="2:8" ht="15" customHeight="1" x14ac:dyDescent="0.25">
      <c r="B67" s="8"/>
      <c r="G67" s="1"/>
      <c r="H67" s="9"/>
    </row>
    <row r="68" spans="2:8" ht="15" customHeight="1" x14ac:dyDescent="0.25">
      <c r="B68" s="8"/>
      <c r="C68" s="1" t="s">
        <v>16</v>
      </c>
      <c r="G68" s="2">
        <f>-'[1]Bank Other'!F98</f>
        <v>-14664536.870000001</v>
      </c>
      <c r="H68" s="9"/>
    </row>
    <row r="69" spans="2:8" ht="15" customHeight="1" x14ac:dyDescent="0.25">
      <c r="B69" s="8"/>
      <c r="H69" s="9"/>
    </row>
    <row r="70" spans="2:8" ht="15" customHeight="1" x14ac:dyDescent="0.25">
      <c r="B70" s="8"/>
      <c r="C70" s="1" t="s">
        <v>17</v>
      </c>
      <c r="G70" s="2">
        <f>'[1]Bank Other'!G100</f>
        <v>14440310.550000003</v>
      </c>
      <c r="H70" s="9"/>
    </row>
    <row r="71" spans="2:8" ht="15" customHeight="1" x14ac:dyDescent="0.25">
      <c r="B71" s="8"/>
      <c r="G71" s="1"/>
      <c r="H71" s="9"/>
    </row>
    <row r="72" spans="2:8" ht="15" customHeight="1" x14ac:dyDescent="0.25">
      <c r="B72" s="8"/>
      <c r="C72" s="1" t="s">
        <v>31</v>
      </c>
      <c r="G72" s="2">
        <f>-'[1]O S Direct Dep'!F273</f>
        <v>-14538230.620000001</v>
      </c>
      <c r="H72" s="9"/>
    </row>
    <row r="73" spans="2:8" ht="15" customHeight="1" x14ac:dyDescent="0.25">
      <c r="B73" s="8"/>
      <c r="G73" s="1"/>
      <c r="H73" s="9"/>
    </row>
    <row r="74" spans="2:8" ht="15" customHeight="1" x14ac:dyDescent="0.25">
      <c r="B74" s="8"/>
      <c r="C74" s="1" t="s">
        <v>18</v>
      </c>
      <c r="G74" s="2">
        <f>'[1]O S Direct Dep'!E271</f>
        <v>4551188.4300000006</v>
      </c>
      <c r="H74" s="9"/>
    </row>
    <row r="75" spans="2:8" ht="15" customHeight="1" x14ac:dyDescent="0.25">
      <c r="B75" s="8"/>
      <c r="G75" s="1"/>
      <c r="H75" s="9"/>
    </row>
    <row r="76" spans="2:8" ht="15" customHeight="1" x14ac:dyDescent="0.25">
      <c r="B76" s="8"/>
      <c r="C76" s="1" t="s">
        <v>32</v>
      </c>
      <c r="G76" s="2">
        <f>'[1]Bank (-)'!G7</f>
        <v>0</v>
      </c>
      <c r="H76" s="9"/>
    </row>
    <row r="77" spans="2:8" ht="15" customHeight="1" x14ac:dyDescent="0.25">
      <c r="B77" s="8"/>
      <c r="G77" s="1"/>
      <c r="H77" s="9"/>
    </row>
    <row r="78" spans="2:8" ht="15" customHeight="1" x14ac:dyDescent="0.25">
      <c r="B78" s="8"/>
      <c r="C78" s="1" t="s">
        <v>19</v>
      </c>
      <c r="G78" s="2">
        <f>-'[1]R.D.'!G21</f>
        <v>0</v>
      </c>
      <c r="H78" s="9"/>
    </row>
    <row r="79" spans="2:8" ht="15" customHeight="1" x14ac:dyDescent="0.25">
      <c r="B79" s="8"/>
      <c r="G79" s="1"/>
      <c r="H79" s="9"/>
    </row>
    <row r="80" spans="2:8" ht="15" customHeight="1" x14ac:dyDescent="0.25">
      <c r="B80" s="8"/>
      <c r="C80" s="1" t="s">
        <v>55</v>
      </c>
      <c r="G80" s="2">
        <f>'[1]O S Deposits'!F86</f>
        <v>1053172.1200000001</v>
      </c>
      <c r="H80" s="9"/>
    </row>
    <row r="81" spans="2:8" ht="15" customHeight="1" x14ac:dyDescent="0.25">
      <c r="B81" s="8"/>
      <c r="G81" s="1"/>
      <c r="H81" s="9"/>
    </row>
    <row r="82" spans="2:8" ht="15" customHeight="1" x14ac:dyDescent="0.25">
      <c r="B82" s="8"/>
      <c r="C82" s="1" t="s">
        <v>56</v>
      </c>
      <c r="G82" s="2">
        <f>-'[1]O S Deposits'!H198</f>
        <v>-1302781.8899999999</v>
      </c>
      <c r="H82" s="9"/>
    </row>
    <row r="83" spans="2:8" ht="15" customHeight="1" x14ac:dyDescent="0.25">
      <c r="B83" s="8"/>
      <c r="G83" s="1"/>
      <c r="H83" s="9"/>
    </row>
    <row r="84" spans="2:8" ht="15" customHeight="1" thickBot="1" x14ac:dyDescent="0.3">
      <c r="B84" s="8"/>
      <c r="C84" s="1" t="s">
        <v>57</v>
      </c>
      <c r="D84" s="2"/>
      <c r="E84" s="2"/>
      <c r="G84" s="10">
        <f>SUM(G62:G82)</f>
        <v>94269999.409999996</v>
      </c>
      <c r="H84" s="9"/>
    </row>
    <row r="85" spans="2:8" ht="15" customHeight="1" thickTop="1" x14ac:dyDescent="0.25">
      <c r="B85" s="8"/>
      <c r="G85" s="2">
        <f>G28-G84</f>
        <v>0</v>
      </c>
      <c r="H85" s="9"/>
    </row>
    <row r="86" spans="2:8" ht="15" customHeight="1" thickBot="1" x14ac:dyDescent="0.3">
      <c r="B86" s="12"/>
      <c r="C86" s="13"/>
      <c r="D86" s="13"/>
      <c r="E86" s="13"/>
      <c r="F86" s="14"/>
      <c r="G86" s="13"/>
      <c r="H86" s="15"/>
    </row>
    <row r="87" spans="2:8" ht="15" customHeight="1" x14ac:dyDescent="0.25">
      <c r="F87" s="1"/>
      <c r="G87" s="1"/>
    </row>
    <row r="88" spans="2:8" ht="15" customHeight="1" x14ac:dyDescent="0.25">
      <c r="F88" s="1"/>
      <c r="G88" s="1"/>
    </row>
    <row r="91" spans="2:8" x14ac:dyDescent="0.25">
      <c r="F91" s="1"/>
      <c r="G91" s="1"/>
    </row>
    <row r="92" spans="2:8" x14ac:dyDescent="0.25">
      <c r="F92" s="1"/>
      <c r="G92" s="1"/>
    </row>
  </sheetData>
  <mergeCells count="6">
    <mergeCell ref="C57:G57"/>
    <mergeCell ref="C2:G2"/>
    <mergeCell ref="C3:G3"/>
    <mergeCell ref="C4:G4"/>
    <mergeCell ref="C6:G6"/>
    <mergeCell ref="C25:G25"/>
  </mergeCells>
  <phoneticPr fontId="0" type="noConversion"/>
  <conditionalFormatting sqref="F85:G85">
    <cfRule type="cellIs" dxfId="5" priority="1" stopIfTrue="1" operator="between">
      <formula>-0.001</formula>
      <formula>0.001</formula>
    </cfRule>
  </conditionalFormatting>
  <conditionalFormatting sqref="F53:G53">
    <cfRule type="cellIs" dxfId="4" priority="2" stopIfTrue="1" operator="between">
      <formula>0.001</formula>
      <formula>-0.001</formula>
    </cfRule>
  </conditionalFormatting>
  <conditionalFormatting sqref="G24">
    <cfRule type="cellIs" dxfId="3" priority="3" stopIfTrue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 alignWithMargins="0"/>
  <rowBreaks count="1" manualBreakCount="1">
    <brk id="5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zoomScaleNormal="100" workbookViewId="0">
      <selection activeCell="B21" sqref="B21"/>
    </sheetView>
  </sheetViews>
  <sheetFormatPr defaultRowHeight="15" x14ac:dyDescent="0.25"/>
  <cols>
    <col min="1" max="1" width="10.140625" style="16" bestFit="1" customWidth="1"/>
    <col min="2" max="3" width="19.85546875" style="16" customWidth="1"/>
    <col min="4" max="4" width="23" style="16" bestFit="1" customWidth="1"/>
    <col min="5" max="7" width="19.85546875" style="16" customWidth="1"/>
    <col min="8" max="8" width="22.7109375" style="16" bestFit="1" customWidth="1"/>
    <col min="9" max="16384" width="9.140625" style="16"/>
  </cols>
  <sheetData>
    <row r="1" spans="1:8" x14ac:dyDescent="0.25">
      <c r="A1" s="48" t="s">
        <v>35</v>
      </c>
      <c r="B1" s="49"/>
      <c r="C1" s="49"/>
      <c r="D1" s="49" t="s">
        <v>39</v>
      </c>
      <c r="E1" s="49"/>
      <c r="F1" s="49"/>
      <c r="G1" s="49" t="s">
        <v>20</v>
      </c>
      <c r="H1" s="52"/>
    </row>
    <row r="2" spans="1:8" ht="15.75" thickBot="1" x14ac:dyDescent="0.3">
      <c r="A2" s="50"/>
      <c r="B2" s="51"/>
      <c r="C2" s="51"/>
      <c r="D2" s="51"/>
      <c r="E2" s="51"/>
      <c r="F2" s="51"/>
      <c r="G2" s="51"/>
      <c r="H2" s="53"/>
    </row>
    <row r="3" spans="1:8" ht="30.75" thickBot="1" x14ac:dyDescent="0.3">
      <c r="A3" s="17" t="s">
        <v>21</v>
      </c>
      <c r="B3" s="18" t="s">
        <v>22</v>
      </c>
      <c r="C3" s="18" t="s">
        <v>23</v>
      </c>
      <c r="D3" s="18" t="s">
        <v>24</v>
      </c>
      <c r="E3" s="18" t="s">
        <v>8</v>
      </c>
      <c r="F3" s="18" t="s">
        <v>25</v>
      </c>
      <c r="G3" s="18" t="s">
        <v>11</v>
      </c>
      <c r="H3" s="19" t="s">
        <v>26</v>
      </c>
    </row>
    <row r="4" spans="1:8" x14ac:dyDescent="0.25">
      <c r="A4" s="20"/>
      <c r="B4" s="21"/>
      <c r="C4" s="21"/>
      <c r="D4" s="21"/>
      <c r="E4" s="21"/>
      <c r="F4" s="21"/>
      <c r="G4" s="21"/>
      <c r="H4" s="22"/>
    </row>
    <row r="5" spans="1:8" x14ac:dyDescent="0.25">
      <c r="A5" s="23"/>
      <c r="B5" s="24" t="s">
        <v>33</v>
      </c>
      <c r="C5" s="38" t="s">
        <v>38</v>
      </c>
      <c r="D5" s="39">
        <v>146706375.03999999</v>
      </c>
      <c r="E5" s="25"/>
      <c r="F5" s="25"/>
      <c r="G5" s="25"/>
      <c r="H5" s="37">
        <v>148605539.91</v>
      </c>
    </row>
    <row r="6" spans="1:8" x14ac:dyDescent="0.25">
      <c r="A6" s="23"/>
      <c r="B6" s="25"/>
      <c r="C6" s="25"/>
      <c r="D6" s="25"/>
      <c r="E6" s="25"/>
      <c r="F6" s="25"/>
      <c r="G6" s="25"/>
      <c r="H6" s="26"/>
    </row>
    <row r="7" spans="1:8" x14ac:dyDescent="0.25">
      <c r="A7" s="27">
        <v>44013</v>
      </c>
      <c r="B7" s="36">
        <v>-179373298.17000002</v>
      </c>
      <c r="C7" s="36">
        <v>156512248.76000005</v>
      </c>
      <c r="D7" s="36">
        <f>D5+B7+C7</f>
        <v>123845325.63000003</v>
      </c>
      <c r="E7" s="36">
        <v>424840.13</v>
      </c>
      <c r="F7" s="36">
        <f>-D7-E7-G7+H7</f>
        <v>-16153357.970000029</v>
      </c>
      <c r="G7" s="36">
        <v>7123411.5300000003</v>
      </c>
      <c r="H7" s="37">
        <v>115240219.31999999</v>
      </c>
    </row>
    <row r="8" spans="1:8" x14ac:dyDescent="0.25">
      <c r="A8" s="28"/>
      <c r="B8" s="36"/>
      <c r="C8" s="36"/>
      <c r="D8" s="36"/>
      <c r="E8" s="36"/>
      <c r="F8" s="36"/>
      <c r="G8" s="36"/>
      <c r="H8" s="37"/>
    </row>
    <row r="9" spans="1:8" x14ac:dyDescent="0.25">
      <c r="A9" s="27">
        <v>44044</v>
      </c>
      <c r="B9" s="36">
        <v>-132124787.50000006</v>
      </c>
      <c r="C9" s="36">
        <v>134174541.42999999</v>
      </c>
      <c r="D9" s="36">
        <f>D7+B9+C9</f>
        <v>125895079.55999996</v>
      </c>
      <c r="E9" s="36">
        <v>458759.86</v>
      </c>
      <c r="F9" s="36">
        <f>-D9-E9-G9+H9</f>
        <v>-30376667.959999949</v>
      </c>
      <c r="G9" s="36">
        <v>10286953.01</v>
      </c>
      <c r="H9" s="37">
        <v>106264124.47</v>
      </c>
    </row>
    <row r="10" spans="1:8" x14ac:dyDescent="0.25">
      <c r="A10" s="29"/>
      <c r="B10" s="36"/>
      <c r="C10" s="36"/>
      <c r="D10" s="36"/>
      <c r="E10" s="36"/>
      <c r="F10" s="36"/>
      <c r="G10" s="36"/>
      <c r="H10" s="37"/>
    </row>
    <row r="11" spans="1:8" x14ac:dyDescent="0.25">
      <c r="A11" s="27">
        <v>44075</v>
      </c>
      <c r="B11" s="36">
        <v>-106104099.11999999</v>
      </c>
      <c r="C11" s="36">
        <v>130934674.05000001</v>
      </c>
      <c r="D11" s="36">
        <f>D9+B11+C11</f>
        <v>150725654.48999998</v>
      </c>
      <c r="E11" s="36">
        <v>0</v>
      </c>
      <c r="F11" s="36">
        <f>-D11-E11-G11+H11</f>
        <v>-45495525.289999977</v>
      </c>
      <c r="G11" s="36">
        <v>3765213.04</v>
      </c>
      <c r="H11" s="37">
        <v>108995342.23999999</v>
      </c>
    </row>
    <row r="12" spans="1:8" x14ac:dyDescent="0.25">
      <c r="A12" s="29"/>
      <c r="B12" s="36"/>
      <c r="C12" s="36"/>
      <c r="D12" s="36"/>
      <c r="E12" s="36"/>
      <c r="F12" s="36"/>
      <c r="G12" s="36"/>
      <c r="H12" s="37"/>
    </row>
    <row r="13" spans="1:8" x14ac:dyDescent="0.25">
      <c r="A13" s="30">
        <v>44105</v>
      </c>
      <c r="B13" s="36">
        <v>-98585271.879999995</v>
      </c>
      <c r="C13" s="36">
        <v>101777729.11000001</v>
      </c>
      <c r="D13" s="36">
        <f>D11+B13+C13</f>
        <v>153918111.72</v>
      </c>
      <c r="E13" s="36">
        <v>68069.19</v>
      </c>
      <c r="F13" s="36">
        <f>-D13-E13-G13+H13</f>
        <v>-59802926.360000014</v>
      </c>
      <c r="G13" s="36">
        <v>3223313.77</v>
      </c>
      <c r="H13" s="37">
        <v>97406568.319999993</v>
      </c>
    </row>
    <row r="14" spans="1:8" x14ac:dyDescent="0.25">
      <c r="A14" s="29"/>
      <c r="B14" s="36"/>
      <c r="C14" s="36"/>
      <c r="D14" s="36"/>
      <c r="E14" s="36"/>
      <c r="F14" s="36"/>
      <c r="G14" s="36"/>
      <c r="H14" s="37"/>
    </row>
    <row r="15" spans="1:8" x14ac:dyDescent="0.25">
      <c r="A15" s="27">
        <v>44136</v>
      </c>
      <c r="B15" s="36">
        <v>-125003580.65000001</v>
      </c>
      <c r="C15" s="36">
        <v>107531101.84999999</v>
      </c>
      <c r="D15" s="36">
        <f>D13+B15+C15</f>
        <v>136445632.91999999</v>
      </c>
      <c r="E15" s="36">
        <v>237465.18</v>
      </c>
      <c r="F15" s="36">
        <f>-D15-E15-G15+H15</f>
        <v>-62035303.650000006</v>
      </c>
      <c r="G15" s="36">
        <v>5672956.7400000002</v>
      </c>
      <c r="H15" s="37">
        <v>80320751.189999998</v>
      </c>
    </row>
    <row r="16" spans="1:8" x14ac:dyDescent="0.25">
      <c r="A16" s="29"/>
      <c r="B16" s="36"/>
      <c r="C16" s="36"/>
      <c r="D16" s="36"/>
      <c r="E16" s="36"/>
      <c r="F16" s="36"/>
      <c r="G16" s="36"/>
      <c r="H16" s="37"/>
    </row>
    <row r="17" spans="1:8" x14ac:dyDescent="0.25">
      <c r="A17" s="30">
        <v>44166</v>
      </c>
      <c r="B17" s="36">
        <v>-164823568.04999989</v>
      </c>
      <c r="C17" s="36">
        <v>164168682.70000002</v>
      </c>
      <c r="D17" s="36">
        <f>D15+B17+C17</f>
        <v>135790747.57000011</v>
      </c>
      <c r="E17" s="36">
        <v>1148874.67</v>
      </c>
      <c r="F17" s="36">
        <f>-D17-E17-G17+H17</f>
        <v>-50507159.040000096</v>
      </c>
      <c r="G17" s="36">
        <v>14536429.039999999</v>
      </c>
      <c r="H17" s="37">
        <v>100968892.23999999</v>
      </c>
    </row>
    <row r="18" spans="1:8" x14ac:dyDescent="0.25">
      <c r="A18" s="31" t="s">
        <v>27</v>
      </c>
      <c r="B18" s="36"/>
      <c r="C18" s="36"/>
      <c r="D18" s="36"/>
      <c r="E18" s="36"/>
      <c r="F18" s="36"/>
      <c r="G18" s="36"/>
      <c r="H18" s="37"/>
    </row>
    <row r="19" spans="1:8" x14ac:dyDescent="0.25">
      <c r="A19" s="27">
        <v>44197</v>
      </c>
      <c r="B19" s="36">
        <v>-88861020.869999975</v>
      </c>
      <c r="C19" s="36">
        <v>93658861.170000002</v>
      </c>
      <c r="D19" s="36">
        <f>D17+B19+C19</f>
        <v>140588587.87000012</v>
      </c>
      <c r="E19" s="36">
        <v>104930.11</v>
      </c>
      <c r="F19" s="36">
        <f>-D19-E19-G19+H19</f>
        <v>-50972905.420000136</v>
      </c>
      <c r="G19" s="36">
        <v>4549386.8499999996</v>
      </c>
      <c r="H19" s="37">
        <v>94269999.409999996</v>
      </c>
    </row>
    <row r="20" spans="1:8" x14ac:dyDescent="0.25">
      <c r="A20" s="29"/>
      <c r="B20" s="36"/>
      <c r="C20" s="36"/>
      <c r="D20" s="36"/>
      <c r="E20" s="36"/>
      <c r="F20" s="36"/>
      <c r="G20" s="36"/>
      <c r="H20" s="37"/>
    </row>
    <row r="21" spans="1:8" x14ac:dyDescent="0.25">
      <c r="A21" s="27">
        <v>44228</v>
      </c>
      <c r="B21" s="36"/>
      <c r="C21" s="36"/>
      <c r="D21" s="36">
        <f>D19+B21+C21</f>
        <v>140588587.87000012</v>
      </c>
      <c r="E21" s="36"/>
      <c r="F21" s="36">
        <f>-D21-E21-G21+H21</f>
        <v>-140588587.87000012</v>
      </c>
      <c r="G21" s="36"/>
      <c r="H21" s="37"/>
    </row>
    <row r="22" spans="1:8" x14ac:dyDescent="0.25">
      <c r="A22" s="27" t="s">
        <v>27</v>
      </c>
      <c r="B22" s="36"/>
      <c r="C22" s="36"/>
      <c r="D22" s="36"/>
      <c r="E22" s="36"/>
      <c r="F22" s="36"/>
      <c r="G22" s="36"/>
      <c r="H22" s="37"/>
    </row>
    <row r="23" spans="1:8" x14ac:dyDescent="0.25">
      <c r="A23" s="30">
        <v>44256</v>
      </c>
      <c r="B23" s="36"/>
      <c r="C23" s="36"/>
      <c r="D23" s="36">
        <f>D21+B23+C23</f>
        <v>140588587.87000012</v>
      </c>
      <c r="E23" s="36"/>
      <c r="F23" s="36">
        <f>-D23-E23-G23+H23</f>
        <v>-140588587.87000012</v>
      </c>
      <c r="G23" s="36"/>
      <c r="H23" s="37"/>
    </row>
    <row r="24" spans="1:8" x14ac:dyDescent="0.25">
      <c r="A24" s="29"/>
      <c r="B24" s="36"/>
      <c r="C24" s="36"/>
      <c r="D24" s="36"/>
      <c r="E24" s="36"/>
      <c r="F24" s="36"/>
      <c r="G24" s="36"/>
      <c r="H24" s="37"/>
    </row>
    <row r="25" spans="1:8" x14ac:dyDescent="0.25">
      <c r="A25" s="27">
        <v>44287</v>
      </c>
      <c r="B25" s="36"/>
      <c r="C25" s="36"/>
      <c r="D25" s="36">
        <f>D23+B25+C25</f>
        <v>140588587.87000012</v>
      </c>
      <c r="E25" s="36"/>
      <c r="F25" s="36">
        <f>-D25-E25-G25+H25</f>
        <v>-140588587.87000012</v>
      </c>
      <c r="G25" s="36"/>
      <c r="H25" s="37"/>
    </row>
    <row r="26" spans="1:8" x14ac:dyDescent="0.25">
      <c r="A26" s="29"/>
      <c r="B26" s="36"/>
      <c r="C26" s="36"/>
      <c r="D26" s="36"/>
      <c r="E26" s="36"/>
      <c r="F26" s="36"/>
      <c r="G26" s="36"/>
      <c r="H26" s="37"/>
    </row>
    <row r="27" spans="1:8" x14ac:dyDescent="0.25">
      <c r="A27" s="27">
        <v>44317</v>
      </c>
      <c r="B27" s="36"/>
      <c r="C27" s="36"/>
      <c r="D27" s="36">
        <f>D25+B27+C27</f>
        <v>140588587.87000012</v>
      </c>
      <c r="E27" s="36"/>
      <c r="F27" s="36">
        <f>-D27-E27-G27+H27</f>
        <v>-140588587.87000012</v>
      </c>
      <c r="G27" s="36"/>
      <c r="H27" s="37"/>
    </row>
    <row r="28" spans="1:8" x14ac:dyDescent="0.25">
      <c r="A28" s="29"/>
      <c r="B28" s="36"/>
      <c r="C28" s="36"/>
      <c r="D28" s="36"/>
      <c r="E28" s="36"/>
      <c r="F28" s="36"/>
      <c r="G28" s="36"/>
      <c r="H28" s="37"/>
    </row>
    <row r="29" spans="1:8" x14ac:dyDescent="0.25">
      <c r="A29" s="27">
        <v>44348</v>
      </c>
      <c r="B29" s="36"/>
      <c r="C29" s="36"/>
      <c r="D29" s="36">
        <f>D27+B29+C29</f>
        <v>140588587.87000012</v>
      </c>
      <c r="E29" s="36"/>
      <c r="F29" s="36">
        <f>-D29-E29-G29+H29</f>
        <v>-140588587.87000012</v>
      </c>
      <c r="G29" s="36"/>
      <c r="H29" s="37"/>
    </row>
    <row r="30" spans="1:8" ht="15.75" thickBot="1" x14ac:dyDescent="0.3">
      <c r="A30" s="32"/>
      <c r="B30" s="33"/>
      <c r="C30" s="33"/>
      <c r="D30" s="33"/>
      <c r="E30" s="33"/>
      <c r="F30" s="33"/>
      <c r="G30" s="33"/>
      <c r="H30" s="34"/>
    </row>
    <row r="31" spans="1:8" x14ac:dyDescent="0.25">
      <c r="B31" s="35"/>
      <c r="C31" s="35"/>
      <c r="D31" s="35"/>
      <c r="E31" s="35"/>
      <c r="F31" s="35"/>
      <c r="G31" s="35"/>
      <c r="H31" s="35"/>
    </row>
    <row r="32" spans="1:8" x14ac:dyDescent="0.25">
      <c r="A32" s="16" t="s">
        <v>27</v>
      </c>
      <c r="B32" s="35"/>
      <c r="C32" s="35"/>
      <c r="D32" s="35"/>
      <c r="E32" s="35"/>
      <c r="F32" s="35"/>
      <c r="G32" s="35"/>
      <c r="H32" s="35"/>
    </row>
    <row r="33" spans="1:8" x14ac:dyDescent="0.25">
      <c r="B33" s="35"/>
      <c r="C33" s="35"/>
      <c r="D33" s="35"/>
      <c r="E33" s="35"/>
      <c r="F33" s="35"/>
      <c r="G33" s="35"/>
      <c r="H33" s="35"/>
    </row>
    <row r="34" spans="1:8" x14ac:dyDescent="0.25">
      <c r="B34" s="35"/>
      <c r="C34" s="35"/>
      <c r="D34" s="35"/>
      <c r="E34" s="35"/>
      <c r="F34" s="35"/>
      <c r="G34" s="35"/>
      <c r="H34" s="35"/>
    </row>
    <row r="39" spans="1:8" x14ac:dyDescent="0.25">
      <c r="A39" s="16" t="s">
        <v>27</v>
      </c>
    </row>
    <row r="41" spans="1:8" x14ac:dyDescent="0.25">
      <c r="A41" s="16" t="s">
        <v>27</v>
      </c>
    </row>
  </sheetData>
  <mergeCells count="3">
    <mergeCell ref="A1:C2"/>
    <mergeCell ref="D1:F2"/>
    <mergeCell ref="G1:H2"/>
  </mergeCells>
  <phoneticPr fontId="0" type="noConversion"/>
  <printOptions horizontalCentered="1"/>
  <pageMargins left="3.937007874015748E-2" right="3.937007874015748E-2" top="0.55118110236220474" bottom="0.55118110236220474" header="0.31496062992125984" footer="0.31496062992125984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102"/>
  <sheetViews>
    <sheetView zoomScale="75" zoomScaleNormal="75" workbookViewId="0">
      <selection activeCell="C2" sqref="C2:G2"/>
    </sheetView>
  </sheetViews>
  <sheetFormatPr defaultRowHeight="15" customHeight="1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0" width="9.140625" style="1"/>
    <col min="11" max="11" width="9.140625" style="2"/>
    <col min="12" max="16384" width="9.140625" style="1"/>
  </cols>
  <sheetData>
    <row r="2" spans="2:11" ht="18.75" customHeight="1" x14ac:dyDescent="0.25">
      <c r="C2" s="44" t="s">
        <v>34</v>
      </c>
      <c r="D2" s="44"/>
      <c r="E2" s="44"/>
      <c r="F2" s="44"/>
      <c r="G2" s="44"/>
    </row>
    <row r="3" spans="2:11" ht="18.75" customHeight="1" x14ac:dyDescent="0.3">
      <c r="C3" s="45" t="s">
        <v>0</v>
      </c>
      <c r="D3" s="45"/>
      <c r="E3" s="45"/>
      <c r="F3" s="45"/>
      <c r="G3" s="45"/>
      <c r="K3" s="1"/>
    </row>
    <row r="4" spans="2:11" ht="15" customHeight="1" thickBot="1" x14ac:dyDescent="0.3">
      <c r="C4" s="46" t="s">
        <v>41</v>
      </c>
      <c r="D4" s="46"/>
      <c r="E4" s="46"/>
      <c r="F4" s="46"/>
      <c r="G4" s="46"/>
      <c r="K4" s="1"/>
    </row>
    <row r="5" spans="2:11" ht="15" customHeight="1" x14ac:dyDescent="0.25">
      <c r="B5" s="4"/>
      <c r="C5" s="5"/>
      <c r="D5" s="5"/>
      <c r="E5" s="5"/>
      <c r="F5" s="6"/>
      <c r="G5" s="6"/>
      <c r="H5" s="7"/>
      <c r="K5" s="1"/>
    </row>
    <row r="6" spans="2:11" ht="15" customHeight="1" x14ac:dyDescent="0.25">
      <c r="B6" s="8"/>
      <c r="C6" s="47" t="s">
        <v>1</v>
      </c>
      <c r="D6" s="47"/>
      <c r="E6" s="47"/>
      <c r="F6" s="47"/>
      <c r="G6" s="47"/>
      <c r="H6" s="9"/>
      <c r="K6" s="1"/>
    </row>
    <row r="7" spans="2:11" ht="15" customHeight="1" x14ac:dyDescent="0.25">
      <c r="B7" s="8"/>
      <c r="H7" s="9"/>
      <c r="K7" s="1"/>
    </row>
    <row r="8" spans="2:11" ht="15" customHeight="1" x14ac:dyDescent="0.25">
      <c r="B8" s="8"/>
      <c r="C8" s="1" t="s">
        <v>42</v>
      </c>
      <c r="G8" s="2">
        <v>135790747.57000011</v>
      </c>
      <c r="H8" s="9"/>
      <c r="K8" s="1"/>
    </row>
    <row r="9" spans="2:11" ht="15" customHeight="1" x14ac:dyDescent="0.25">
      <c r="B9" s="8"/>
      <c r="H9" s="9"/>
      <c r="K9" s="1"/>
    </row>
    <row r="10" spans="2:11" ht="15" customHeight="1" x14ac:dyDescent="0.25">
      <c r="B10" s="8"/>
      <c r="C10" s="1" t="s">
        <v>43</v>
      </c>
      <c r="G10" s="2">
        <f>[1]Deposits!F498</f>
        <v>93658861.170000002</v>
      </c>
      <c r="H10" s="9"/>
      <c r="K10" s="1"/>
    </row>
    <row r="11" spans="2:11" ht="15" customHeight="1" x14ac:dyDescent="0.25">
      <c r="B11" s="8"/>
      <c r="H11" s="9"/>
      <c r="K11" s="1"/>
    </row>
    <row r="12" spans="2:11" ht="15" customHeight="1" x14ac:dyDescent="0.25">
      <c r="B12" s="8"/>
      <c r="C12" s="1" t="s">
        <v>44</v>
      </c>
      <c r="G12" s="2">
        <f>[1]Cheques!F495</f>
        <v>-88861020.869999975</v>
      </c>
      <c r="H12" s="9"/>
      <c r="K12" s="1"/>
    </row>
    <row r="13" spans="2:11" ht="15" customHeight="1" x14ac:dyDescent="0.25">
      <c r="B13" s="8"/>
      <c r="H13" s="9"/>
      <c r="K13" s="1"/>
    </row>
    <row r="14" spans="2:11" ht="15" customHeight="1" thickBot="1" x14ac:dyDescent="0.3">
      <c r="B14" s="8"/>
      <c r="C14" s="1" t="s">
        <v>45</v>
      </c>
      <c r="G14" s="10">
        <f>SUM(G8:G13)</f>
        <v>140588587.87000015</v>
      </c>
      <c r="H14" s="9"/>
      <c r="K14" s="1"/>
    </row>
    <row r="15" spans="2:11" ht="15" customHeight="1" thickTop="1" x14ac:dyDescent="0.25">
      <c r="B15" s="8"/>
      <c r="H15" s="9"/>
      <c r="K15" s="1"/>
    </row>
    <row r="16" spans="2:11" ht="15" customHeight="1" x14ac:dyDescent="0.25">
      <c r="B16" s="8"/>
      <c r="C16" s="1" t="s">
        <v>2</v>
      </c>
      <c r="H16" s="9"/>
      <c r="K16" s="1"/>
    </row>
    <row r="17" spans="2:11" ht="15" customHeight="1" x14ac:dyDescent="0.25">
      <c r="B17" s="8"/>
      <c r="C17" s="40">
        <v>40101012690</v>
      </c>
      <c r="D17" s="1" t="s">
        <v>3</v>
      </c>
      <c r="F17" s="2">
        <v>135790747.57000011</v>
      </c>
      <c r="H17" s="9"/>
      <c r="K17" s="1"/>
    </row>
    <row r="18" spans="2:11" ht="15" customHeight="1" x14ac:dyDescent="0.25">
      <c r="B18" s="8"/>
      <c r="C18" s="40">
        <v>40101012690</v>
      </c>
      <c r="D18" s="1" t="s">
        <v>3</v>
      </c>
      <c r="F18" s="11">
        <v>0</v>
      </c>
      <c r="G18" s="2">
        <f>SUM(F17:F18)</f>
        <v>135790747.57000011</v>
      </c>
      <c r="H18" s="9"/>
      <c r="K18" s="1"/>
    </row>
    <row r="19" spans="2:11" ht="15" customHeight="1" x14ac:dyDescent="0.25">
      <c r="B19" s="8"/>
      <c r="C19" s="40"/>
      <c r="H19" s="9"/>
      <c r="K19" s="1"/>
    </row>
    <row r="20" spans="2:11" ht="15" customHeight="1" x14ac:dyDescent="0.25">
      <c r="B20" s="8"/>
      <c r="C20" s="40">
        <v>40101012691</v>
      </c>
      <c r="D20" s="1" t="s">
        <v>4</v>
      </c>
      <c r="F20" s="2">
        <f>[1]Income!F404</f>
        <v>93658861.170000106</v>
      </c>
      <c r="H20" s="9"/>
      <c r="K20" s="1"/>
    </row>
    <row r="21" spans="2:11" ht="15" customHeight="1" x14ac:dyDescent="0.25">
      <c r="B21" s="8"/>
      <c r="C21" s="40">
        <v>40101012692</v>
      </c>
      <c r="D21" s="1" t="s">
        <v>4</v>
      </c>
      <c r="F21" s="11">
        <f>[1]Expenditure!F429</f>
        <v>-88861020.869999975</v>
      </c>
      <c r="G21" s="2">
        <f>SUM(F20:F21)</f>
        <v>4797840.3000001311</v>
      </c>
      <c r="H21" s="9"/>
      <c r="K21" s="1"/>
    </row>
    <row r="22" spans="2:11" ht="15" customHeight="1" x14ac:dyDescent="0.25">
      <c r="B22" s="8"/>
      <c r="C22" s="40"/>
      <c r="H22" s="9"/>
      <c r="K22" s="1"/>
    </row>
    <row r="23" spans="2:11" ht="15" customHeight="1" thickBot="1" x14ac:dyDescent="0.3">
      <c r="B23" s="8"/>
      <c r="C23" s="1" t="s">
        <v>46</v>
      </c>
      <c r="G23" s="10">
        <f>SUM(G18:G21)</f>
        <v>140588587.87000024</v>
      </c>
      <c r="H23" s="9"/>
      <c r="K23" s="1"/>
    </row>
    <row r="24" spans="2:11" ht="15" customHeight="1" thickTop="1" x14ac:dyDescent="0.25">
      <c r="B24" s="8"/>
      <c r="H24" s="9"/>
      <c r="K24" s="1"/>
    </row>
    <row r="25" spans="2:11" ht="15" customHeight="1" x14ac:dyDescent="0.25">
      <c r="B25" s="8"/>
      <c r="C25" s="47" t="s">
        <v>5</v>
      </c>
      <c r="D25" s="47"/>
      <c r="E25" s="47"/>
      <c r="F25" s="47"/>
      <c r="G25" s="47"/>
      <c r="H25" s="9"/>
      <c r="K25" s="1"/>
    </row>
    <row r="26" spans="2:11" ht="15" customHeight="1" x14ac:dyDescent="0.25">
      <c r="B26" s="8"/>
      <c r="F26" s="3"/>
      <c r="G26" s="3" t="s">
        <v>6</v>
      </c>
      <c r="H26" s="9"/>
      <c r="K26" s="1"/>
    </row>
    <row r="27" spans="2:11" ht="15" customHeight="1" x14ac:dyDescent="0.25">
      <c r="B27" s="8"/>
      <c r="H27" s="9"/>
      <c r="K27" s="1"/>
    </row>
    <row r="28" spans="2:11" ht="15" customHeight="1" x14ac:dyDescent="0.25">
      <c r="B28" s="8"/>
      <c r="C28" s="1" t="s">
        <v>47</v>
      </c>
      <c r="G28" s="2">
        <v>94269999.409999996</v>
      </c>
      <c r="H28" s="9"/>
      <c r="K28" s="1"/>
    </row>
    <row r="29" spans="2:11" ht="15" customHeight="1" x14ac:dyDescent="0.25">
      <c r="B29" s="8"/>
      <c r="H29" s="9"/>
      <c r="K29" s="1"/>
    </row>
    <row r="30" spans="2:11" ht="15" customHeight="1" x14ac:dyDescent="0.25">
      <c r="B30" s="8"/>
      <c r="C30" s="1" t="s">
        <v>7</v>
      </c>
      <c r="D30" s="1" t="s">
        <v>28</v>
      </c>
      <c r="G30" s="2">
        <f>'[1]O S Deposits'!H198</f>
        <v>1302781.8899999999</v>
      </c>
      <c r="H30" s="9"/>
      <c r="K30" s="1"/>
    </row>
    <row r="31" spans="2:11" ht="15" customHeight="1" x14ac:dyDescent="0.25">
      <c r="B31" s="8"/>
      <c r="H31" s="9"/>
      <c r="K31" s="1"/>
    </row>
    <row r="32" spans="2:11" ht="15" customHeight="1" x14ac:dyDescent="0.25">
      <c r="B32" s="8"/>
      <c r="C32" s="1" t="s">
        <v>8</v>
      </c>
      <c r="G32" s="2">
        <f>'[1]O S Cheques'!J20</f>
        <v>-104930.11</v>
      </c>
      <c r="H32" s="9"/>
      <c r="K32" s="1"/>
    </row>
    <row r="33" spans="2:11" ht="15" customHeight="1" x14ac:dyDescent="0.25">
      <c r="B33" s="8"/>
      <c r="H33" s="9"/>
      <c r="K33" s="1"/>
    </row>
    <row r="34" spans="2:11" ht="15" customHeight="1" x14ac:dyDescent="0.25">
      <c r="B34" s="8"/>
      <c r="C34" s="1" t="s">
        <v>9</v>
      </c>
      <c r="G34" s="2">
        <f>'[1]Bank (-)'!I15</f>
        <v>0</v>
      </c>
      <c r="H34" s="9"/>
      <c r="K34" s="1"/>
    </row>
    <row r="35" spans="2:11" ht="15" customHeight="1" x14ac:dyDescent="0.25">
      <c r="B35" s="8"/>
      <c r="H35" s="9"/>
      <c r="K35" s="1"/>
    </row>
    <row r="36" spans="2:11" ht="15" customHeight="1" x14ac:dyDescent="0.25">
      <c r="B36" s="8"/>
      <c r="C36" s="1" t="s">
        <v>10</v>
      </c>
      <c r="G36" s="2">
        <f>-'[1]Bank (+)'!I15</f>
        <v>0</v>
      </c>
      <c r="H36" s="9"/>
      <c r="K36" s="1"/>
    </row>
    <row r="37" spans="2:11" ht="15" customHeight="1" x14ac:dyDescent="0.25">
      <c r="B37" s="8"/>
      <c r="H37" s="9"/>
      <c r="K37" s="1"/>
    </row>
    <row r="38" spans="2:11" ht="15" customHeight="1" x14ac:dyDescent="0.25">
      <c r="B38" s="8"/>
      <c r="C38" s="1" t="s">
        <v>11</v>
      </c>
      <c r="D38" s="1" t="s">
        <v>29</v>
      </c>
      <c r="E38" s="2">
        <f>-'[1]O S Direct Dep'!H169</f>
        <v>1801.5800000000042</v>
      </c>
      <c r="H38" s="9"/>
      <c r="K38" s="1"/>
    </row>
    <row r="39" spans="2:11" ht="15" customHeight="1" x14ac:dyDescent="0.25">
      <c r="B39" s="8"/>
      <c r="D39" s="41" t="s">
        <v>48</v>
      </c>
      <c r="E39" s="2">
        <f>-'[1]O S Direct Dep'!E271</f>
        <v>-4551188.4300000006</v>
      </c>
      <c r="F39" s="2">
        <f>SUM(E38:E39)</f>
        <v>-4549386.8500000006</v>
      </c>
      <c r="G39" s="2">
        <f>-'[1]O S Direct Dep'!H273</f>
        <v>-4549386.8500000006</v>
      </c>
      <c r="H39" s="9"/>
      <c r="K39" s="1"/>
    </row>
    <row r="40" spans="2:11" ht="15" customHeight="1" x14ac:dyDescent="0.25">
      <c r="B40" s="8"/>
      <c r="H40" s="9"/>
      <c r="K40" s="1"/>
    </row>
    <row r="41" spans="2:11" ht="15" customHeight="1" x14ac:dyDescent="0.25">
      <c r="B41" s="8"/>
      <c r="C41" s="1" t="s">
        <v>12</v>
      </c>
      <c r="G41" s="2">
        <f>-'[1]Dupl Rec'!I44</f>
        <v>7399.79</v>
      </c>
      <c r="H41" s="9"/>
      <c r="K41" s="1"/>
    </row>
    <row r="42" spans="2:11" ht="15" customHeight="1" x14ac:dyDescent="0.25">
      <c r="B42" s="8"/>
      <c r="H42" s="9"/>
      <c r="K42" s="1"/>
    </row>
    <row r="43" spans="2:11" ht="15" customHeight="1" x14ac:dyDescent="0.25">
      <c r="B43" s="8"/>
      <c r="C43" s="1" t="s">
        <v>13</v>
      </c>
      <c r="G43" s="2">
        <f>'[1]R.D.'!J23</f>
        <v>0</v>
      </c>
      <c r="H43" s="9"/>
      <c r="K43" s="1"/>
    </row>
    <row r="44" spans="2:11" ht="15" customHeight="1" x14ac:dyDescent="0.25">
      <c r="B44" s="8"/>
      <c r="H44" s="9"/>
      <c r="K44" s="1"/>
    </row>
    <row r="45" spans="2:11" ht="15" customHeight="1" x14ac:dyDescent="0.25">
      <c r="B45" s="8"/>
      <c r="C45" s="1" t="s">
        <v>14</v>
      </c>
      <c r="G45" s="2">
        <f>'[1]Bank Other'!I100</f>
        <v>49525973.859999999</v>
      </c>
      <c r="H45" s="9"/>
      <c r="K45" s="1"/>
    </row>
    <row r="46" spans="2:11" ht="15" customHeight="1" x14ac:dyDescent="0.25">
      <c r="B46" s="8"/>
      <c r="H46" s="9"/>
      <c r="K46" s="1"/>
    </row>
    <row r="47" spans="2:11" ht="15" customHeight="1" x14ac:dyDescent="0.25">
      <c r="B47" s="8"/>
      <c r="C47" s="1" t="s">
        <v>15</v>
      </c>
      <c r="D47" s="1" t="s">
        <v>30</v>
      </c>
      <c r="E47" s="2"/>
      <c r="G47" s="2">
        <f>-'[1]Cash (+l-)'!I50</f>
        <v>180.1</v>
      </c>
      <c r="H47" s="9"/>
      <c r="K47" s="1"/>
    </row>
    <row r="48" spans="2:11" ht="15" customHeight="1" x14ac:dyDescent="0.25">
      <c r="B48" s="8"/>
      <c r="H48" s="9"/>
      <c r="K48" s="1"/>
    </row>
    <row r="49" spans="2:12" ht="15" customHeight="1" x14ac:dyDescent="0.25">
      <c r="B49" s="8"/>
      <c r="H49" s="9"/>
      <c r="K49" s="1"/>
    </row>
    <row r="50" spans="2:12" ht="15" customHeight="1" x14ac:dyDescent="0.25">
      <c r="B50" s="8"/>
      <c r="C50" s="1" t="s">
        <v>49</v>
      </c>
      <c r="D50" t="s">
        <v>40</v>
      </c>
      <c r="E50" s="2">
        <f>[1]Cheques!F500</f>
        <v>-136569.78</v>
      </c>
      <c r="F50" s="2">
        <f>SUM(E50)</f>
        <v>-136569.78</v>
      </c>
      <c r="G50" s="2">
        <f>-[1]Cheques!F502</f>
        <v>136569.78</v>
      </c>
      <c r="H50" s="9"/>
    </row>
    <row r="51" spans="2:12" ht="15" customHeight="1" x14ac:dyDescent="0.25">
      <c r="B51" s="8"/>
      <c r="F51" s="2" t="s">
        <v>50</v>
      </c>
      <c r="H51" s="9"/>
    </row>
    <row r="52" spans="2:12" ht="15" customHeight="1" thickBot="1" x14ac:dyDescent="0.3">
      <c r="B52" s="8"/>
      <c r="C52" s="1" t="s">
        <v>45</v>
      </c>
      <c r="G52" s="10">
        <f>SUM(G28:G51)</f>
        <v>140588587.87</v>
      </c>
      <c r="H52" s="9"/>
    </row>
    <row r="53" spans="2:12" ht="15" customHeight="1" thickTop="1" x14ac:dyDescent="0.25">
      <c r="B53" s="8"/>
      <c r="G53" s="2">
        <f>G14-G52</f>
        <v>0</v>
      </c>
      <c r="H53" s="9"/>
    </row>
    <row r="54" spans="2:12" ht="15" customHeight="1" thickBot="1" x14ac:dyDescent="0.3">
      <c r="B54" s="12"/>
      <c r="C54" s="13"/>
      <c r="D54" s="13"/>
      <c r="E54" s="13"/>
      <c r="F54" s="14"/>
      <c r="G54" s="14"/>
      <c r="H54" s="15"/>
    </row>
    <row r="56" spans="2:12" ht="15" customHeight="1" x14ac:dyDescent="0.25">
      <c r="F56" s="54"/>
      <c r="G56" s="54"/>
    </row>
    <row r="57" spans="2:12" ht="15" customHeight="1" x14ac:dyDescent="0.25">
      <c r="F57" s="54"/>
      <c r="G57" s="54"/>
      <c r="K57" s="1"/>
      <c r="L57" s="2"/>
    </row>
    <row r="58" spans="2:12" ht="15" customHeight="1" x14ac:dyDescent="0.25">
      <c r="F58" s="54"/>
      <c r="G58" s="54"/>
      <c r="K58" s="1"/>
      <c r="L58" s="2"/>
    </row>
    <row r="59" spans="2:12" ht="15" customHeight="1" x14ac:dyDescent="0.25">
      <c r="F59" s="54"/>
      <c r="G59" s="54"/>
      <c r="K59" s="1"/>
      <c r="L59" s="2"/>
    </row>
    <row r="60" spans="2:12" ht="15" customHeight="1" x14ac:dyDescent="0.25">
      <c r="F60" s="55"/>
      <c r="G60" s="55"/>
      <c r="K60" s="1"/>
      <c r="L60" s="2"/>
    </row>
    <row r="61" spans="2:12" ht="15" customHeight="1" x14ac:dyDescent="0.25">
      <c r="F61" s="56" t="s">
        <v>36</v>
      </c>
      <c r="G61" s="56"/>
      <c r="K61" s="1"/>
      <c r="L61" s="2"/>
    </row>
    <row r="62" spans="2:12" ht="15" customHeight="1" x14ac:dyDescent="0.25">
      <c r="F62" s="2" t="s">
        <v>37</v>
      </c>
      <c r="K62" s="1"/>
      <c r="L62" s="2"/>
    </row>
    <row r="63" spans="2:12" ht="15" customHeight="1" x14ac:dyDescent="0.25">
      <c r="K63" s="1"/>
      <c r="L63" s="2"/>
    </row>
    <row r="64" spans="2:12" ht="15" customHeight="1" x14ac:dyDescent="0.25">
      <c r="F64" s="57" t="s">
        <v>58</v>
      </c>
      <c r="G64" s="57"/>
      <c r="K64" s="1"/>
      <c r="L64" s="2"/>
    </row>
    <row r="67" spans="2:11" ht="15" customHeight="1" x14ac:dyDescent="0.25">
      <c r="C67" s="43" t="s">
        <v>51</v>
      </c>
      <c r="D67" s="43"/>
      <c r="E67" s="43"/>
      <c r="F67" s="43"/>
      <c r="G67" s="43"/>
    </row>
    <row r="68" spans="2:11" ht="15" customHeight="1" thickBot="1" x14ac:dyDescent="0.3">
      <c r="C68" s="42"/>
      <c r="D68" s="42"/>
      <c r="E68" s="42"/>
      <c r="F68" s="3"/>
      <c r="G68" s="42"/>
    </row>
    <row r="69" spans="2:11" ht="15" customHeight="1" x14ac:dyDescent="0.25">
      <c r="B69" s="4"/>
      <c r="C69" s="5"/>
      <c r="D69" s="5"/>
      <c r="E69" s="5"/>
      <c r="F69" s="6"/>
      <c r="G69" s="5"/>
      <c r="H69" s="7"/>
    </row>
    <row r="70" spans="2:11" ht="15" customHeight="1" x14ac:dyDescent="0.25">
      <c r="B70" s="8"/>
      <c r="F70" s="3"/>
      <c r="G70" s="42" t="s">
        <v>6</v>
      </c>
      <c r="H70" s="9"/>
      <c r="K70" s="1"/>
    </row>
    <row r="71" spans="2:11" ht="15" customHeight="1" x14ac:dyDescent="0.25">
      <c r="B71" s="8"/>
      <c r="G71" s="1"/>
      <c r="H71" s="9"/>
      <c r="K71" s="1"/>
    </row>
    <row r="72" spans="2:11" ht="15" customHeight="1" x14ac:dyDescent="0.25">
      <c r="B72" s="8"/>
      <c r="C72" s="1" t="s">
        <v>52</v>
      </c>
      <c r="G72" s="2">
        <v>100968892.23999999</v>
      </c>
      <c r="H72" s="9"/>
      <c r="K72" s="1"/>
    </row>
    <row r="73" spans="2:11" ht="15" customHeight="1" x14ac:dyDescent="0.25">
      <c r="B73" s="8"/>
      <c r="G73" s="1"/>
      <c r="H73" s="9"/>
      <c r="K73" s="1"/>
    </row>
    <row r="74" spans="2:11" ht="15" customHeight="1" x14ac:dyDescent="0.25">
      <c r="B74" s="8"/>
      <c r="C74" s="1" t="s">
        <v>53</v>
      </c>
      <c r="G74" s="2">
        <f>[1]Cheques!J504</f>
        <v>-89896875.729999989</v>
      </c>
      <c r="H74" s="9"/>
      <c r="K74" s="1"/>
    </row>
    <row r="75" spans="2:11" ht="15" customHeight="1" x14ac:dyDescent="0.25">
      <c r="B75" s="8"/>
      <c r="G75" s="1"/>
      <c r="H75" s="9"/>
      <c r="K75" s="1"/>
    </row>
    <row r="76" spans="2:11" ht="15" customHeight="1" x14ac:dyDescent="0.25">
      <c r="B76" s="8"/>
      <c r="C76" s="1" t="s">
        <v>54</v>
      </c>
      <c r="G76" s="2">
        <f>[1]Deposits!T500</f>
        <v>93658861.179999992</v>
      </c>
      <c r="H76" s="9"/>
      <c r="K76" s="1"/>
    </row>
    <row r="77" spans="2:11" ht="15" customHeight="1" x14ac:dyDescent="0.25">
      <c r="B77" s="8"/>
      <c r="G77" s="1"/>
      <c r="H77" s="9"/>
      <c r="K77" s="1"/>
    </row>
    <row r="78" spans="2:11" ht="15" customHeight="1" x14ac:dyDescent="0.25">
      <c r="B78" s="8"/>
      <c r="C78" s="1" t="s">
        <v>16</v>
      </c>
      <c r="G78" s="2">
        <f>-'[1]Bank Other'!F98</f>
        <v>-14664536.870000001</v>
      </c>
      <c r="H78" s="9"/>
      <c r="K78" s="1"/>
    </row>
    <row r="79" spans="2:11" ht="15" customHeight="1" x14ac:dyDescent="0.25">
      <c r="B79" s="8"/>
      <c r="H79" s="9"/>
      <c r="K79" s="1"/>
    </row>
    <row r="80" spans="2:11" ht="15" customHeight="1" x14ac:dyDescent="0.25">
      <c r="B80" s="8"/>
      <c r="C80" s="1" t="s">
        <v>17</v>
      </c>
      <c r="G80" s="2">
        <f>'[1]Bank Other'!G100</f>
        <v>14440310.550000003</v>
      </c>
      <c r="H80" s="9"/>
      <c r="K80" s="1"/>
    </row>
    <row r="81" spans="2:11" ht="15" customHeight="1" x14ac:dyDescent="0.25">
      <c r="B81" s="8"/>
      <c r="G81" s="1"/>
      <c r="H81" s="9"/>
      <c r="K81" s="1"/>
    </row>
    <row r="82" spans="2:11" ht="15" customHeight="1" x14ac:dyDescent="0.25">
      <c r="B82" s="8"/>
      <c r="C82" s="1" t="s">
        <v>31</v>
      </c>
      <c r="G82" s="2">
        <f>-'[1]O S Direct Dep'!F273</f>
        <v>-14538230.620000001</v>
      </c>
      <c r="H82" s="9"/>
      <c r="K82" s="1"/>
    </row>
    <row r="83" spans="2:11" ht="15" customHeight="1" x14ac:dyDescent="0.25">
      <c r="B83" s="8"/>
      <c r="G83" s="1"/>
      <c r="H83" s="9"/>
      <c r="K83" s="1"/>
    </row>
    <row r="84" spans="2:11" ht="15" customHeight="1" x14ac:dyDescent="0.25">
      <c r="B84" s="8"/>
      <c r="C84" s="1" t="s">
        <v>18</v>
      </c>
      <c r="G84" s="2">
        <f>'[1]O S Direct Dep'!E271</f>
        <v>4551188.4300000006</v>
      </c>
      <c r="H84" s="9"/>
      <c r="K84" s="1"/>
    </row>
    <row r="85" spans="2:11" ht="15" customHeight="1" x14ac:dyDescent="0.25">
      <c r="B85" s="8"/>
      <c r="G85" s="1"/>
      <c r="H85" s="9"/>
      <c r="K85" s="1"/>
    </row>
    <row r="86" spans="2:11" ht="15" customHeight="1" x14ac:dyDescent="0.25">
      <c r="B86" s="8"/>
      <c r="C86" s="1" t="s">
        <v>32</v>
      </c>
      <c r="G86" s="2">
        <f>'[1]Bank (-)'!G7</f>
        <v>0</v>
      </c>
      <c r="H86" s="9"/>
      <c r="K86" s="1"/>
    </row>
    <row r="87" spans="2:11" ht="15" customHeight="1" x14ac:dyDescent="0.25">
      <c r="B87" s="8"/>
      <c r="G87" s="1"/>
      <c r="H87" s="9"/>
      <c r="K87" s="1"/>
    </row>
    <row r="88" spans="2:11" ht="15" customHeight="1" x14ac:dyDescent="0.25">
      <c r="B88" s="8"/>
      <c r="C88" s="1" t="s">
        <v>19</v>
      </c>
      <c r="G88" s="2">
        <f>-'[1]R.D.'!G21</f>
        <v>0</v>
      </c>
      <c r="H88" s="9"/>
      <c r="K88" s="1"/>
    </row>
    <row r="89" spans="2:11" ht="15" customHeight="1" x14ac:dyDescent="0.25">
      <c r="B89" s="8"/>
      <c r="G89" s="1"/>
      <c r="H89" s="9"/>
      <c r="K89" s="1"/>
    </row>
    <row r="90" spans="2:11" ht="15" customHeight="1" x14ac:dyDescent="0.25">
      <c r="B90" s="8"/>
      <c r="C90" s="1" t="s">
        <v>55</v>
      </c>
      <c r="G90" s="2">
        <f>'[1]O S Deposits'!F86</f>
        <v>1053172.1200000001</v>
      </c>
      <c r="H90" s="9"/>
      <c r="K90" s="1"/>
    </row>
    <row r="91" spans="2:11" ht="15" customHeight="1" x14ac:dyDescent="0.25">
      <c r="B91" s="8"/>
      <c r="G91" s="1"/>
      <c r="H91" s="9"/>
      <c r="K91" s="1"/>
    </row>
    <row r="92" spans="2:11" ht="15" customHeight="1" x14ac:dyDescent="0.25">
      <c r="B92" s="8"/>
      <c r="C92" s="1" t="s">
        <v>56</v>
      </c>
      <c r="G92" s="2">
        <f>-'[1]O S Deposits'!H198</f>
        <v>-1302781.8899999999</v>
      </c>
      <c r="H92" s="9"/>
      <c r="K92" s="1"/>
    </row>
    <row r="93" spans="2:11" ht="15" customHeight="1" x14ac:dyDescent="0.25">
      <c r="B93" s="8"/>
      <c r="G93" s="1"/>
      <c r="H93" s="9"/>
      <c r="K93" s="1"/>
    </row>
    <row r="94" spans="2:11" ht="15" customHeight="1" thickBot="1" x14ac:dyDescent="0.3">
      <c r="B94" s="8"/>
      <c r="C94" s="1" t="s">
        <v>57</v>
      </c>
      <c r="D94" s="2"/>
      <c r="E94" s="2"/>
      <c r="G94" s="10">
        <f>SUM(G72:G92)</f>
        <v>94269999.409999996</v>
      </c>
      <c r="H94" s="9"/>
      <c r="K94" s="1"/>
    </row>
    <row r="95" spans="2:11" ht="15" customHeight="1" thickTop="1" x14ac:dyDescent="0.25">
      <c r="B95" s="8"/>
      <c r="G95" s="2">
        <f>G28-G94</f>
        <v>0</v>
      </c>
      <c r="H95" s="9"/>
      <c r="K95" s="1"/>
    </row>
    <row r="96" spans="2:11" ht="15" customHeight="1" thickBot="1" x14ac:dyDescent="0.3">
      <c r="B96" s="12"/>
      <c r="C96" s="13"/>
      <c r="D96" s="13"/>
      <c r="E96" s="13"/>
      <c r="F96" s="14"/>
      <c r="G96" s="13"/>
      <c r="H96" s="15"/>
      <c r="K96" s="1"/>
    </row>
    <row r="97" spans="6:11" ht="15" customHeight="1" x14ac:dyDescent="0.25">
      <c r="F97" s="1"/>
      <c r="G97" s="1"/>
      <c r="K97" s="1"/>
    </row>
    <row r="98" spans="6:11" ht="15" customHeight="1" x14ac:dyDescent="0.25">
      <c r="F98" s="1"/>
      <c r="G98" s="1"/>
      <c r="K98" s="1"/>
    </row>
    <row r="101" spans="6:11" ht="15" customHeight="1" x14ac:dyDescent="0.25">
      <c r="F101" s="1"/>
      <c r="G101" s="1"/>
      <c r="K101" s="1"/>
    </row>
    <row r="102" spans="6:11" ht="15" customHeight="1" x14ac:dyDescent="0.25">
      <c r="F102" s="1"/>
      <c r="G102" s="1"/>
      <c r="K102" s="1"/>
    </row>
  </sheetData>
  <mergeCells count="9">
    <mergeCell ref="C67:G67"/>
    <mergeCell ref="C2:G2"/>
    <mergeCell ref="C3:G3"/>
    <mergeCell ref="C4:G4"/>
    <mergeCell ref="C6:G6"/>
    <mergeCell ref="C25:G25"/>
    <mergeCell ref="F56:G60"/>
    <mergeCell ref="F61:G61"/>
    <mergeCell ref="F64:G64"/>
  </mergeCells>
  <phoneticPr fontId="0" type="noConversion"/>
  <conditionalFormatting sqref="G24">
    <cfRule type="cellIs" dxfId="2" priority="3" stopIfTrue="1" operator="equal">
      <formula>0</formula>
    </cfRule>
  </conditionalFormatting>
  <conditionalFormatting sqref="F95:G95">
    <cfRule type="cellIs" dxfId="1" priority="1" stopIfTrue="1" operator="between">
      <formula>-0.001</formula>
      <formula>0.001</formula>
    </cfRule>
  </conditionalFormatting>
  <conditionalFormatting sqref="F53:G53">
    <cfRule type="cellIs" dxfId="0" priority="2" stopIfTrue="1" operator="between">
      <formula>0.001</formula>
      <formula>-0.001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headerFooter alignWithMargins="0"/>
  <rowBreaks count="1" manualBreakCount="1">
    <brk id="6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 January 2021</vt:lpstr>
      <vt:lpstr>Summary 2020 2021</vt:lpstr>
      <vt:lpstr>CFO Signed</vt:lpstr>
      <vt:lpstr>' January 2021'!Print_Area</vt:lpstr>
      <vt:lpstr>'CFO Signed'!Print_Area</vt:lpstr>
      <vt:lpstr>'Summary 2020 2021'!Print_Area</vt:lpstr>
    </vt:vector>
  </TitlesOfParts>
  <Company>Breedevallei 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bvolschenk</dc:creator>
  <cp:lastModifiedBy>Rene Cahill</cp:lastModifiedBy>
  <cp:lastPrinted>2021-02-04T10:24:59Z</cp:lastPrinted>
  <dcterms:created xsi:type="dcterms:W3CDTF">2004-11-09T09:36:09Z</dcterms:created>
  <dcterms:modified xsi:type="dcterms:W3CDTF">2021-02-04T10:25:06Z</dcterms:modified>
</cp:coreProperties>
</file>