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etro\Desktop\11.May 2020\"/>
    </mc:Choice>
  </mc:AlternateContent>
  <xr:revisionPtr revIDLastSave="0" documentId="13_ncr:1_{71162F54-CF2A-41D7-9D32-F45D44C761C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2017-18 FY" sheetId="16" r:id="rId1"/>
    <sheet name="Material Problems" sheetId="17" r:id="rId2"/>
  </sheets>
  <definedNames>
    <definedName name="_xlnm.Print_Area" localSheetId="0">'2017-18 FY'!$A$1:$O$46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16" l="1"/>
  <c r="E29" i="16" l="1"/>
  <c r="B29" i="16" l="1"/>
  <c r="C29" i="16"/>
  <c r="D29" i="16"/>
  <c r="N30" i="16" l="1"/>
  <c r="N31" i="16"/>
  <c r="N32" i="16"/>
  <c r="G29" i="16"/>
  <c r="H29" i="16"/>
  <c r="I29" i="16"/>
  <c r="J29" i="16"/>
  <c r="K29" i="16"/>
  <c r="L29" i="16"/>
  <c r="M29" i="16"/>
  <c r="F29" i="16"/>
  <c r="N29" i="16" l="1"/>
  <c r="C16" i="16"/>
  <c r="B16" i="16"/>
  <c r="N17" i="16"/>
  <c r="N18" i="16"/>
  <c r="N19" i="16"/>
  <c r="F16" i="16" l="1"/>
  <c r="I16" i="16"/>
  <c r="J16" i="16"/>
  <c r="K16" i="16"/>
  <c r="M16" i="16"/>
  <c r="D16" i="16"/>
  <c r="B12" i="16" l="1"/>
  <c r="O15" i="16" l="1"/>
  <c r="B20" i="16"/>
  <c r="C15" i="16" s="1"/>
  <c r="N24" i="16" l="1"/>
  <c r="N23" i="16"/>
  <c r="B14" i="16"/>
  <c r="B22" i="16" s="1"/>
  <c r="N13" i="16"/>
  <c r="N14" i="16" s="1"/>
  <c r="B21" i="16" l="1"/>
  <c r="C20" i="16"/>
  <c r="D15" i="16" s="1"/>
  <c r="C14" i="16" l="1"/>
  <c r="C21" i="16" s="1"/>
  <c r="D20" i="16"/>
  <c r="E15" i="16" s="1"/>
  <c r="D12" i="16" l="1"/>
  <c r="D14" i="16" s="1"/>
  <c r="D21" i="16" s="1"/>
  <c r="C22" i="16"/>
  <c r="D22" i="16" l="1"/>
  <c r="E20" i="16" l="1"/>
  <c r="F15" i="16" s="1"/>
  <c r="N16" i="16"/>
  <c r="B6" i="16" s="1"/>
  <c r="F20" i="16" l="1"/>
  <c r="G15" i="16" s="1"/>
  <c r="B7" i="16"/>
  <c r="D7" i="16"/>
  <c r="N20" i="16"/>
  <c r="N21" i="16" s="1"/>
  <c r="E14" i="16"/>
  <c r="G20" i="16" l="1"/>
  <c r="H15" i="16" s="1"/>
  <c r="F12" i="16"/>
  <c r="F14" i="16" s="1"/>
  <c r="E22" i="16"/>
  <c r="E21" i="16"/>
  <c r="G12" i="16" l="1"/>
  <c r="G14" i="16" s="1"/>
  <c r="G22" i="16" s="1"/>
  <c r="H20" i="16"/>
  <c r="I15" i="16" s="1"/>
  <c r="F21" i="16"/>
  <c r="F22" i="16"/>
  <c r="H12" i="16" l="1"/>
  <c r="H14" i="16" s="1"/>
  <c r="H22" i="16" s="1"/>
  <c r="G21" i="16"/>
  <c r="I20" i="16"/>
  <c r="J15" i="16" s="1"/>
  <c r="H21" i="16" l="1"/>
  <c r="I12" i="16"/>
  <c r="I14" i="16" s="1"/>
  <c r="I22" i="16" s="1"/>
  <c r="J20" i="16"/>
  <c r="K15" i="16" s="1"/>
  <c r="I21" i="16" l="1"/>
  <c r="J12" i="16"/>
  <c r="J14" i="16" s="1"/>
  <c r="J22" i="16" s="1"/>
  <c r="K20" i="16"/>
  <c r="L15" i="16" s="1"/>
  <c r="K12" i="16" l="1"/>
  <c r="K14" i="16" s="1"/>
  <c r="K22" i="16" s="1"/>
  <c r="J21" i="16"/>
  <c r="L20" i="16"/>
  <c r="M15" i="16" s="1"/>
  <c r="L12" i="16" l="1"/>
  <c r="L14" i="16" s="1"/>
  <c r="L22" i="16" s="1"/>
  <c r="K21" i="16"/>
  <c r="M20" i="16"/>
  <c r="N15" i="16" s="1"/>
  <c r="L21" i="16" l="1"/>
  <c r="M12" i="16"/>
  <c r="M14" i="16" s="1"/>
  <c r="M21" i="16" s="1"/>
  <c r="M22" i="16" l="1"/>
</calcChain>
</file>

<file path=xl/sharedStrings.xml><?xml version="1.0" encoding="utf-8"?>
<sst xmlns="http://schemas.openxmlformats.org/spreadsheetml/2006/main" count="323" uniqueCount="301">
  <si>
    <t xml:space="preserve">Available Balance </t>
  </si>
  <si>
    <t>Financial Year</t>
  </si>
  <si>
    <t>Monthly Report as per the Division of Revenue Act</t>
  </si>
  <si>
    <t>Municipality Name</t>
  </si>
  <si>
    <t>Accumulated Expenditure</t>
  </si>
  <si>
    <t>Month End</t>
  </si>
  <si>
    <t>May</t>
  </si>
  <si>
    <t>Financial Accounting for Grant Funds Received and Expended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</si>
  <si>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</si>
  <si>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</si>
  <si>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</si>
  <si>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</si>
  <si>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</si>
  <si>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</si>
  <si>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</si>
  <si>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</si>
  <si>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</si>
  <si>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</si>
  <si>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June</t>
  </si>
  <si>
    <t>Total</t>
  </si>
  <si>
    <t>Received Prior Months ( Current Financial Year)</t>
  </si>
  <si>
    <t>Received in the Current Month</t>
  </si>
  <si>
    <t>Total EPWP funds Received</t>
  </si>
  <si>
    <t>Spent Prior Months ( Current Financial  year)</t>
  </si>
  <si>
    <t>Spent in the Current Month</t>
  </si>
  <si>
    <t>Accumulated  EPWP Expenditure</t>
  </si>
  <si>
    <t>Total EPWP funds Received and Not Spent</t>
  </si>
  <si>
    <t>Funds Currently Committed but Not Spent</t>
  </si>
  <si>
    <t>Scheduled Transfers Withheld</t>
  </si>
  <si>
    <t>(Print Name Below)</t>
  </si>
  <si>
    <t xml:space="preserve">, The Accounting Officer or Delegate certify that the above information is correct </t>
  </si>
  <si>
    <t>Certify that this report is correct and that this report has been submitted electronically as required.</t>
  </si>
  <si>
    <t xml:space="preserve"> </t>
  </si>
  <si>
    <t>Signed……………………………………………………..</t>
  </si>
  <si>
    <t>Approved Rollover</t>
  </si>
  <si>
    <t>Expenditure on Approved Rollover</t>
  </si>
  <si>
    <t xml:space="preserve">Expenditure as % of received amount </t>
  </si>
  <si>
    <t>material problems experienced by the municipality</t>
  </si>
  <si>
    <t>Municipality( Name)</t>
  </si>
  <si>
    <t>Mun Code</t>
  </si>
  <si>
    <t>Nature of the Problem</t>
  </si>
  <si>
    <t>Remedial Actions</t>
  </si>
  <si>
    <t xml:space="preserve">     Compensation of Employees</t>
  </si>
  <si>
    <t xml:space="preserve">     Goods and Services </t>
  </si>
  <si>
    <t xml:space="preserve">     Machinery and Equipment </t>
  </si>
  <si>
    <t>Comments:</t>
  </si>
  <si>
    <t xml:space="preserve">ALFRED NZO DISTRICT  </t>
  </si>
  <si>
    <t>AMAHLATHI LOCAL</t>
  </si>
  <si>
    <t xml:space="preserve">AMATHOLE DISTRICT  </t>
  </si>
  <si>
    <t>BLUE CRANE ROUTE LOCAL</t>
  </si>
  <si>
    <t xml:space="preserve">BUFFALO CITY METROPOLITAN </t>
  </si>
  <si>
    <t xml:space="preserve">CHRIS HANI DISTRICT  </t>
  </si>
  <si>
    <t>DR BEYERS NAUDE LOCAL</t>
  </si>
  <si>
    <t>ELUNDINI LOCAL</t>
  </si>
  <si>
    <t>EMALAHLENI LOCAL</t>
  </si>
  <si>
    <t>ENGCOBO LOCAL</t>
  </si>
  <si>
    <t>ENOCH MGIJIMA LOCAL</t>
  </si>
  <si>
    <t>GREAT KEI LOCAL</t>
  </si>
  <si>
    <t>INTSIKA YETHU LOCAL</t>
  </si>
  <si>
    <t>INXUBA YETHEMBA LOCAL</t>
  </si>
  <si>
    <t xml:space="preserve">JOE GQABI DISTRICT  </t>
  </si>
  <si>
    <t>KING SABATA DALINDYEBO LOCAL</t>
  </si>
  <si>
    <t>KOUGA LOCAL</t>
  </si>
  <si>
    <t>KOU-KAMMA LOCAL</t>
  </si>
  <si>
    <t>MAKANA LOCAL</t>
  </si>
  <si>
    <t>MATATIELE LOCAL</t>
  </si>
  <si>
    <t>MBHASHE LOCAL</t>
  </si>
  <si>
    <t>MBIZANA LOCAL</t>
  </si>
  <si>
    <t>MHLONTLO LOCAL</t>
  </si>
  <si>
    <t>MNQUMA LOCAL</t>
  </si>
  <si>
    <t>NDLAMBE LOCAL</t>
  </si>
  <si>
    <t xml:space="preserve">NELSON MANDELA BAY METROPOLITAN </t>
  </si>
  <si>
    <t>NGQUSHWA LOCAL</t>
  </si>
  <si>
    <t>NGQUZA HILL LOCAL</t>
  </si>
  <si>
    <t>NTABANKULU LOCAL</t>
  </si>
  <si>
    <t>NYANDENI LOCAL</t>
  </si>
  <si>
    <t xml:space="preserve">O.R. TAMBO DISTRICT  </t>
  </si>
  <si>
    <t>PORT ST JOHNS LOCAL</t>
  </si>
  <si>
    <t>RAYMOND MHLABA LOCAL</t>
  </si>
  <si>
    <t>SAKHISIZWE LOCAL</t>
  </si>
  <si>
    <t>SENQU LOCAL</t>
  </si>
  <si>
    <t>SUNDAYS RIVER VALLEY LOCAL</t>
  </si>
  <si>
    <t>UMZIMVUBU LOCAL</t>
  </si>
  <si>
    <t>WALTER SISULU LOCAL</t>
  </si>
  <si>
    <t xml:space="preserve"> DIHLABENG LOCAL</t>
  </si>
  <si>
    <t xml:space="preserve"> KOPANONG LOCAL</t>
  </si>
  <si>
    <t xml:space="preserve"> LEJWELEPUTSWA DISTRICT  </t>
  </si>
  <si>
    <t xml:space="preserve"> LETSEMENG LOCAL</t>
  </si>
  <si>
    <t xml:space="preserve"> MAFUBE LOCAL</t>
  </si>
  <si>
    <t xml:space="preserve"> MALUTI-A-PHOFUNG LOCAL</t>
  </si>
  <si>
    <t xml:space="preserve"> MANTSOPA LOCAL</t>
  </si>
  <si>
    <t xml:space="preserve"> MASILONYANA LOCAL</t>
  </si>
  <si>
    <t xml:space="preserve"> MATJHABENG LOCAL</t>
  </si>
  <si>
    <t xml:space="preserve"> METSIMAHOLO LOCAL</t>
  </si>
  <si>
    <t xml:space="preserve"> MOHOKARE LOCAL</t>
  </si>
  <si>
    <t xml:space="preserve"> MOQHAKA LOCAL</t>
  </si>
  <si>
    <t xml:space="preserve"> NALA LOCAL</t>
  </si>
  <si>
    <t xml:space="preserve"> NGWATHE LOCAL</t>
  </si>
  <si>
    <t xml:space="preserve"> NKETOANA LOCAL</t>
  </si>
  <si>
    <t xml:space="preserve"> PHUMELELA LOCAL</t>
  </si>
  <si>
    <t xml:space="preserve"> SETSOTO LOCAL</t>
  </si>
  <si>
    <t xml:space="preserve"> THABO MOFUTSANYANA DISTRICT  </t>
  </si>
  <si>
    <t xml:space="preserve"> TOKOLOGO LOCAL</t>
  </si>
  <si>
    <t xml:space="preserve"> TSWELOPELE LOCAL</t>
  </si>
  <si>
    <t xml:space="preserve"> XHARIEP DISTRICT  </t>
  </si>
  <si>
    <t xml:space="preserve">MANGAUNG METROPOLITAN </t>
  </si>
  <si>
    <t xml:space="preserve"> EMFULENI LOCAL</t>
  </si>
  <si>
    <t xml:space="preserve"> LESEDI LOCAL</t>
  </si>
  <si>
    <t xml:space="preserve"> MERAFONG CITY LOCAL</t>
  </si>
  <si>
    <t xml:space="preserve"> MIDVAAL LOCAL</t>
  </si>
  <si>
    <t xml:space="preserve"> MOGALE CITY LOCAL</t>
  </si>
  <si>
    <t xml:space="preserve"> RAND WEST CITY LOCAL</t>
  </si>
  <si>
    <t xml:space="preserve"> SEDIBENG DISTRICT  </t>
  </si>
  <si>
    <t xml:space="preserve"> WEST RAND DISTRICT  </t>
  </si>
  <si>
    <t xml:space="preserve">CITY OF EKURHULENI METROPOLITAN </t>
  </si>
  <si>
    <t xml:space="preserve">CITY OF JOHANNESBURG METROPOLITAN </t>
  </si>
  <si>
    <t xml:space="preserve">CITY OF TSHWANE METROPOLITAN </t>
  </si>
  <si>
    <t xml:space="preserve"> ABAQULUSI LOCAL</t>
  </si>
  <si>
    <t xml:space="preserve"> ALFRED DUMA LOCAL</t>
  </si>
  <si>
    <t xml:space="preserve"> AMAJUBA DISTRICT  </t>
  </si>
  <si>
    <t xml:space="preserve"> BIG FIVE HLABISA LOCAL</t>
  </si>
  <si>
    <t xml:space="preserve"> DANNHAUSER LOCAL</t>
  </si>
  <si>
    <t xml:space="preserve"> EDUMBE LOCAL</t>
  </si>
  <si>
    <t xml:space="preserve"> EMADLANGENI LOCAL</t>
  </si>
  <si>
    <t xml:space="preserve"> ENDUMENI LOCAL</t>
  </si>
  <si>
    <t xml:space="preserve"> IMPENDLE LOCAL</t>
  </si>
  <si>
    <t xml:space="preserve"> INKOSI LANGALIBALELE  LOCAL</t>
  </si>
  <si>
    <t xml:space="preserve"> JOZINI LOCAL</t>
  </si>
  <si>
    <t xml:space="preserve"> MKHAMBATHINI LOCAL</t>
  </si>
  <si>
    <t xml:space="preserve"> MPOFANA LOCAL</t>
  </si>
  <si>
    <t xml:space="preserve"> MSUNDUZI LOCAL</t>
  </si>
  <si>
    <t xml:space="preserve"> MTHONJANENI LOCAL</t>
  </si>
  <si>
    <t xml:space="preserve"> MTUBATUBA LOCAL</t>
  </si>
  <si>
    <t xml:space="preserve"> NEWCASTLE LOCAL</t>
  </si>
  <si>
    <t xml:space="preserve"> NONGOMA LOCAL</t>
  </si>
  <si>
    <t xml:space="preserve"> NQUTHU LOCAL</t>
  </si>
  <si>
    <t xml:space="preserve"> OKHAHLAMBA LOCAL</t>
  </si>
  <si>
    <t xml:space="preserve"> RICHMOND LOCAL</t>
  </si>
  <si>
    <t xml:space="preserve"> ULUNDI LOCAL</t>
  </si>
  <si>
    <t xml:space="preserve"> UMFOLOZI LOCAL</t>
  </si>
  <si>
    <t xml:space="preserve"> UMGUNGUNDLOVU DISTRICT  </t>
  </si>
  <si>
    <t xml:space="preserve"> UMHLABUYALINGANA LOCAL</t>
  </si>
  <si>
    <t xml:space="preserve"> UMHLATHUZE LOCAL</t>
  </si>
  <si>
    <t xml:space="preserve"> UMKHANYAKUDE DISTRICT  </t>
  </si>
  <si>
    <t xml:space="preserve"> UMLALAZI LOCAL</t>
  </si>
  <si>
    <t xml:space="preserve"> UMNGENI LOCAL</t>
  </si>
  <si>
    <t xml:space="preserve"> UMSHWATHI LOCAL</t>
  </si>
  <si>
    <t xml:space="preserve"> UMSINGA LOCAL</t>
  </si>
  <si>
    <t xml:space="preserve"> UMVOTI LOCAL</t>
  </si>
  <si>
    <t xml:space="preserve"> UMZINYATHI DISTRICT  </t>
  </si>
  <si>
    <t xml:space="preserve"> UPHONGOLO LOCAL</t>
  </si>
  <si>
    <t xml:space="preserve"> UTHUKELA DISTRICT  </t>
  </si>
  <si>
    <t xml:space="preserve"> ZULULAND DISTRICT  </t>
  </si>
  <si>
    <t>DR NKOSAZANA DLAMINI ZUMA LOCAL</t>
  </si>
  <si>
    <t xml:space="preserve">ETHEKWINI METROPOLITAN </t>
  </si>
  <si>
    <t>GREATER KOKSTAD LOCAL</t>
  </si>
  <si>
    <t xml:space="preserve">HARRY GWALA DISTRICT  </t>
  </si>
  <si>
    <t xml:space="preserve">ILEMBE DISTRICT  </t>
  </si>
  <si>
    <t xml:space="preserve">KING CETSHWAYO DISTRICT  </t>
  </si>
  <si>
    <t>KWADUKUZA LOCAL</t>
  </si>
  <si>
    <t>MANDENI LOCAL</t>
  </si>
  <si>
    <t>MAPHUMULO LOCAL</t>
  </si>
  <si>
    <t>NDWEDWE LOCAL</t>
  </si>
  <si>
    <t>NKANDLA LOCAL</t>
  </si>
  <si>
    <t>RAY NKONYENI LOCAL</t>
  </si>
  <si>
    <t>UBUHLEBEZWE LOCAL</t>
  </si>
  <si>
    <t xml:space="preserve">UGU DISTRICT  </t>
  </si>
  <si>
    <t>UMDONI LOCAL</t>
  </si>
  <si>
    <t>UMUZIWABANTU LOCAL</t>
  </si>
  <si>
    <t>UMZIMKHULU LOCAL</t>
  </si>
  <si>
    <t>UMZUMBE LOCAL</t>
  </si>
  <si>
    <t xml:space="preserve"> BELA-BELA LOCAL</t>
  </si>
  <si>
    <t xml:space="preserve"> ELIAS MOTSOALEDI LOCAL</t>
  </si>
  <si>
    <t xml:space="preserve"> EPHRAIM MOGALE LOCAL</t>
  </si>
  <si>
    <t xml:space="preserve"> FETAKGOMO TUBATSE  LOCAL</t>
  </si>
  <si>
    <t xml:space="preserve"> LEPHALALE LOCAL</t>
  </si>
  <si>
    <t xml:space="preserve"> MAKHUDUTHAMAGA LOCAL</t>
  </si>
  <si>
    <t xml:space="preserve"> MODIMOLLE-MOOKGOPONG LOCAL</t>
  </si>
  <si>
    <t xml:space="preserve"> MOGALAKWENA LOCAL</t>
  </si>
  <si>
    <t xml:space="preserve"> SEKHUKHUNE DISTRICT  </t>
  </si>
  <si>
    <t xml:space="preserve"> THABAZIMBI LOCAL</t>
  </si>
  <si>
    <t>BA-PHALABORWA LOCAL</t>
  </si>
  <si>
    <t>BLOUBERG  LOCAL</t>
  </si>
  <si>
    <t xml:space="preserve">CAPRICORN DISTRICT  </t>
  </si>
  <si>
    <t>COLLINS CHABANE LOCAL</t>
  </si>
  <si>
    <t>GREATER GIYANI LOCAL</t>
  </si>
  <si>
    <t>GREATER LETABA LOCAL</t>
  </si>
  <si>
    <t>GREATER TZANEEN LOCAL</t>
  </si>
  <si>
    <t>LEPELE-NKUMPI LOCAL</t>
  </si>
  <si>
    <t>MAKHADO LOCAL</t>
  </si>
  <si>
    <t>MARULENG LOCAL</t>
  </si>
  <si>
    <t>MOLEMOLE LOCAL</t>
  </si>
  <si>
    <t xml:space="preserve">MOPANI DISTRICT  </t>
  </si>
  <si>
    <t>MUSINA LOCAL</t>
  </si>
  <si>
    <t>POLOKWANE  LOCAL</t>
  </si>
  <si>
    <t>THULAMELA LOCAL</t>
  </si>
  <si>
    <t xml:space="preserve">VHEMBE DISTRICT  </t>
  </si>
  <si>
    <t>BUSHBUCKRIDGE LOCAL</t>
  </si>
  <si>
    <t>CHIEF ALBERT LUTHULI LOCAL</t>
  </si>
  <si>
    <t>CITY OF MBOMBELA LOCAL</t>
  </si>
  <si>
    <t>DIPALESENG LOCAL</t>
  </si>
  <si>
    <t>DR JS MOROKA LOCAL</t>
  </si>
  <si>
    <t>DR PIXLEY KA ISAKA SEME LOCAL</t>
  </si>
  <si>
    <t xml:space="preserve">EHLANZENI DISTRICT  </t>
  </si>
  <si>
    <t>EMAKHAZENI LOCAL</t>
  </si>
  <si>
    <t xml:space="preserve">GERT SIBANDE DISTRICT  </t>
  </si>
  <si>
    <t>GOVAN MBEKI LOCAL</t>
  </si>
  <si>
    <t>LEKWA LOCAL</t>
  </si>
  <si>
    <t>MKHONDO LOCAL</t>
  </si>
  <si>
    <t>MSUKALIGWA LOCAL</t>
  </si>
  <si>
    <t xml:space="preserve">NKANGALA DISTRICT  </t>
  </si>
  <si>
    <t>NKOMAZI LOCAL</t>
  </si>
  <si>
    <t>STEVE TSHWETE LOCAL</t>
  </si>
  <si>
    <t>THABA CHWEU LOCAL</t>
  </si>
  <si>
    <t>THEMBISILE HANI LOCAL</t>
  </si>
  <si>
    <t>VICTOR KHANYE LOCAL</t>
  </si>
  <si>
    <t xml:space="preserve"> BOJANALA PLATINUM DISTRICT  </t>
  </si>
  <si>
    <t xml:space="preserve"> CITY OF MATLOSANA LOCAL</t>
  </si>
  <si>
    <t xml:space="preserve"> DITSOBOTLA LOCAL</t>
  </si>
  <si>
    <t xml:space="preserve"> DR KENNETH KAUNDA DISTRICT  </t>
  </si>
  <si>
    <t xml:space="preserve"> DR RUTH SEGOMOTSI MOMPATI DISTRICT  </t>
  </si>
  <si>
    <t xml:space="preserve"> GREATER TAUNG LOCAL</t>
  </si>
  <si>
    <t xml:space="preserve"> JB MARKS   LOCAL</t>
  </si>
  <si>
    <t xml:space="preserve"> KAGISANO-MOLOPO LOCAL</t>
  </si>
  <si>
    <t xml:space="preserve"> KGETLENGRIVIER LOCAL</t>
  </si>
  <si>
    <t xml:space="preserve"> LEKWA-TEEMANE LOCAL</t>
  </si>
  <si>
    <t xml:space="preserve"> MADIBENG LOCAL</t>
  </si>
  <si>
    <t xml:space="preserve"> MAFIKENG LOCAL</t>
  </si>
  <si>
    <t xml:space="preserve"> MAMUSA LOCAL</t>
  </si>
  <si>
    <t xml:space="preserve"> MAQUASSI HILLS LOCAL</t>
  </si>
  <si>
    <t xml:space="preserve"> MORETELE LOCAL</t>
  </si>
  <si>
    <t xml:space="preserve"> MOSES KOTANE LOCAL</t>
  </si>
  <si>
    <t xml:space="preserve"> NALEDI LOCAL</t>
  </si>
  <si>
    <t xml:space="preserve"> NGAKA MODIRI MOLEMA DISTRICT  </t>
  </si>
  <si>
    <t xml:space="preserve"> RAMOTSHERE MOILOA LOCAL</t>
  </si>
  <si>
    <t xml:space="preserve"> RATLOU LOCAL</t>
  </si>
  <si>
    <t xml:space="preserve"> RUSTENBURG LOCAL</t>
  </si>
  <si>
    <t xml:space="preserve"> TSWAING LOCAL</t>
  </si>
  <si>
    <t xml:space="preserve"> !KAI !GARIB LOCAL</t>
  </si>
  <si>
    <t xml:space="preserve"> !KHEIS LOCAL</t>
  </si>
  <si>
    <t xml:space="preserve"> DAWID KRUIPER LOCAL</t>
  </si>
  <si>
    <t xml:space="preserve"> DIKGATLONG LOCAL</t>
  </si>
  <si>
    <t xml:space="preserve"> EMTHANJENI LOCAL</t>
  </si>
  <si>
    <t xml:space="preserve"> FRANCES BAARD DISTRICT  </t>
  </si>
  <si>
    <t xml:space="preserve"> GAMAGARA LOCAL</t>
  </si>
  <si>
    <t xml:space="preserve"> GA-SEGONYANA LOCAL</t>
  </si>
  <si>
    <t xml:space="preserve"> HANTAM LOCAL</t>
  </si>
  <si>
    <t xml:space="preserve"> JOE MOROLONG LOCAL</t>
  </si>
  <si>
    <t xml:space="preserve"> JOHN TAOLO GAETSEWE DISTRICT  </t>
  </si>
  <si>
    <t xml:space="preserve"> KAMIESBERG LOCAL</t>
  </si>
  <si>
    <t xml:space="preserve"> KAREEBERG LOCAL</t>
  </si>
  <si>
    <t xml:space="preserve"> KGATELOPELE LOCAL</t>
  </si>
  <si>
    <t xml:space="preserve"> KHÂI-MA LOCAL</t>
  </si>
  <si>
    <t xml:space="preserve"> MAGARENG LOCAL</t>
  </si>
  <si>
    <t xml:space="preserve"> NAMA KHOI LOCAL</t>
  </si>
  <si>
    <t xml:space="preserve"> NAMAKWA DISTRICT  </t>
  </si>
  <si>
    <t xml:space="preserve"> PHOKWANE LOCAL</t>
  </si>
  <si>
    <t xml:space="preserve"> PIXLEY KA SEME DISTRICT  </t>
  </si>
  <si>
    <t xml:space="preserve"> RENOSTERBERG LOCAL</t>
  </si>
  <si>
    <t xml:space="preserve"> SIYANCUMA LOCAL</t>
  </si>
  <si>
    <t xml:space="preserve"> SIYATHEMBA LOCAL</t>
  </si>
  <si>
    <t xml:space="preserve"> SOL PLAATJIE LOCAL</t>
  </si>
  <si>
    <t xml:space="preserve"> THEMBELIHLE LOCAL</t>
  </si>
  <si>
    <t xml:space="preserve"> TSANTSABANE LOCAL</t>
  </si>
  <si>
    <t xml:space="preserve"> UBUNTU LOCAL</t>
  </si>
  <si>
    <t xml:space="preserve"> UMSOBOMVU LOCAL</t>
  </si>
  <si>
    <t xml:space="preserve"> Z.F. MGCAWU DISTRICT  </t>
  </si>
  <si>
    <t xml:space="preserve"> BEAUFORT WEST LOCAL</t>
  </si>
  <si>
    <t xml:space="preserve"> BERGRIVIER LOCAL</t>
  </si>
  <si>
    <t xml:space="preserve"> BITOU LOCAL</t>
  </si>
  <si>
    <t xml:space="preserve"> BREEDE VALLEY LOCAL</t>
  </si>
  <si>
    <t xml:space="preserve"> CAPE AGULHAS LOCAL</t>
  </si>
  <si>
    <t xml:space="preserve"> CAPE WINELANDS DISTRICT  </t>
  </si>
  <si>
    <t xml:space="preserve"> CEDERBERG LOCAL</t>
  </si>
  <si>
    <t xml:space="preserve"> CENTRAL KAROO DISTRICT  </t>
  </si>
  <si>
    <t xml:space="preserve"> DRAKENSTEIN LOCAL</t>
  </si>
  <si>
    <t xml:space="preserve"> GEORGE LOCAL</t>
  </si>
  <si>
    <t xml:space="preserve"> HESSEQUA LOCAL</t>
  </si>
  <si>
    <t xml:space="preserve"> KANNALAND LOCAL</t>
  </si>
  <si>
    <t xml:space="preserve"> KNYSNA LOCAL</t>
  </si>
  <si>
    <t xml:space="preserve"> LAINGSBURG LOCAL</t>
  </si>
  <si>
    <t xml:space="preserve"> LANGEBERG LOCAL</t>
  </si>
  <si>
    <t xml:space="preserve"> MATZIKAMA LOCAL</t>
  </si>
  <si>
    <t xml:space="preserve"> MOSSEL BAY LOCAL</t>
  </si>
  <si>
    <t xml:space="preserve"> OUDTSHOORN LOCAL</t>
  </si>
  <si>
    <t xml:space="preserve"> OVERBERG DISTRICT  </t>
  </si>
  <si>
    <t xml:space="preserve"> OVERSTRAND LOCAL</t>
  </si>
  <si>
    <t xml:space="preserve"> PRINCE ALBERT LOCAL</t>
  </si>
  <si>
    <t xml:space="preserve"> SALDANHA BAY LOCAL</t>
  </si>
  <si>
    <t xml:space="preserve"> STELLENBOSCH LOCAL</t>
  </si>
  <si>
    <t xml:space="preserve"> SWARTLAND LOCAL</t>
  </si>
  <si>
    <t xml:space="preserve"> SWELLENDAM LOCAL</t>
  </si>
  <si>
    <t xml:space="preserve"> THEEWATERSKLOOF LOCAL</t>
  </si>
  <si>
    <t xml:space="preserve"> WEST COAST DISTRICT  </t>
  </si>
  <si>
    <t xml:space="preserve"> WITZENBERG LOCAL</t>
  </si>
  <si>
    <t xml:space="preserve">CITY OF CAPE TOWN METROPOLITAN </t>
  </si>
  <si>
    <t xml:space="preserve">GARDEN ROUTE DISTRICT  </t>
  </si>
  <si>
    <t>2019-20</t>
  </si>
  <si>
    <t xml:space="preserve">Budget Allocation for  2019-20  FY </t>
  </si>
  <si>
    <t>I,  RT Ontong</t>
  </si>
  <si>
    <t>Dated   10 June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</si>
</sst>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R&quot;\ * #,##0_ ;_ &quot;R&quot;\ * \-#,##0_ ;_ &quot;R&quot;\ * &quot;-&quot;_ ;_ @_ "/>
    <numFmt numFmtId="165" formatCode="&quot;R&quot;#,##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name val="Arial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5D5D5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98">
    <xf numFmtId="0" fontId="0" fillId="0" borderId="0" xfId="0"/>
    <xf numFmtId="0" fontId="5" fillId="0" borderId="14" xfId="0" applyFont="1" applyBorder="1" applyAlignment="1" applyProtection="1">
      <alignment wrapText="1"/>
    </xf>
    <xf numFmtId="17" fontId="0" fillId="0" borderId="0" xfId="0" applyNumberFormat="1"/>
    <xf numFmtId="164" fontId="0" fillId="4" borderId="1" xfId="0" applyNumberFormat="1" applyFont="1" applyFill="1" applyBorder="1" applyProtection="1"/>
    <xf numFmtId="0" fontId="0" fillId="4" borderId="8" xfId="0" applyFill="1" applyBorder="1" applyProtection="1"/>
    <xf numFmtId="0" fontId="0" fillId="4" borderId="0" xfId="0" applyFill="1" applyBorder="1" applyProtection="1"/>
    <xf numFmtId="0" fontId="0" fillId="4" borderId="0" xfId="0" applyFill="1" applyBorder="1" applyAlignment="1" applyProtection="1"/>
    <xf numFmtId="0" fontId="0" fillId="4" borderId="9" xfId="0" applyFill="1" applyBorder="1" applyAlignment="1" applyProtection="1"/>
    <xf numFmtId="0" fontId="4" fillId="4" borderId="10" xfId="0" applyFont="1" applyFill="1" applyBorder="1" applyProtection="1"/>
    <xf numFmtId="0" fontId="4" fillId="4" borderId="11" xfId="0" applyFont="1" applyFill="1" applyBorder="1" applyProtection="1"/>
    <xf numFmtId="0" fontId="4" fillId="4" borderId="12" xfId="0" applyFont="1" applyFill="1" applyBorder="1" applyProtection="1"/>
    <xf numFmtId="0" fontId="0" fillId="4" borderId="8" xfId="0" applyFont="1" applyFill="1" applyBorder="1" applyProtection="1"/>
    <xf numFmtId="0" fontId="5" fillId="4" borderId="0" xfId="0" applyFont="1" applyFill="1" applyBorder="1" applyAlignment="1" applyProtection="1">
      <alignment horizontal="center"/>
    </xf>
    <xf numFmtId="0" fontId="4" fillId="2" borderId="13" xfId="0" applyFont="1" applyFill="1" applyBorder="1" applyAlignment="1" applyProtection="1">
      <alignment horizontal="left"/>
    </xf>
    <xf numFmtId="0" fontId="4" fillId="4" borderId="0" xfId="0" applyFont="1" applyFill="1" applyBorder="1" applyAlignment="1" applyProtection="1">
      <alignment horizontal="center"/>
    </xf>
    <xf numFmtId="0" fontId="6" fillId="4" borderId="0" xfId="0" applyFont="1" applyFill="1" applyBorder="1" applyAlignment="1" applyProtection="1">
      <alignment horizontal="center"/>
    </xf>
    <xf numFmtId="0" fontId="0" fillId="4" borderId="9" xfId="0" applyFill="1" applyBorder="1" applyProtection="1"/>
    <xf numFmtId="0" fontId="0" fillId="4" borderId="0" xfId="0" applyFont="1" applyFill="1" applyBorder="1" applyProtection="1"/>
    <xf numFmtId="0" fontId="7" fillId="4" borderId="0" xfId="0" applyFont="1" applyFill="1" applyBorder="1" applyProtection="1"/>
    <xf numFmtId="0" fontId="8" fillId="4" borderId="0" xfId="0" applyFont="1" applyFill="1" applyBorder="1" applyProtection="1"/>
    <xf numFmtId="0" fontId="0" fillId="4" borderId="15" xfId="0" applyFill="1" applyBorder="1" applyProtection="1"/>
    <xf numFmtId="0" fontId="0" fillId="4" borderId="16" xfId="0" applyFill="1" applyBorder="1" applyProtection="1"/>
    <xf numFmtId="0" fontId="6" fillId="4" borderId="16" xfId="0" applyFont="1" applyFill="1" applyBorder="1" applyProtection="1"/>
    <xf numFmtId="0" fontId="0" fillId="4" borderId="17" xfId="0" applyFill="1" applyBorder="1" applyProtection="1"/>
    <xf numFmtId="0" fontId="0" fillId="4" borderId="7" xfId="0" applyFill="1" applyBorder="1" applyProtection="1"/>
    <xf numFmtId="0" fontId="4" fillId="2" borderId="14" xfId="0" applyFont="1" applyFill="1" applyBorder="1" applyProtection="1"/>
    <xf numFmtId="0" fontId="4" fillId="2" borderId="1" xfId="0" applyFont="1" applyFill="1" applyBorder="1" applyProtection="1"/>
    <xf numFmtId="0" fontId="0" fillId="2" borderId="1" xfId="0" applyFont="1" applyFill="1" applyBorder="1" applyProtection="1"/>
    <xf numFmtId="0" fontId="0" fillId="4" borderId="9" xfId="0" applyFont="1" applyFill="1" applyBorder="1" applyProtection="1"/>
    <xf numFmtId="164" fontId="0" fillId="5" borderId="1" xfId="0" applyNumberFormat="1" applyFont="1" applyFill="1" applyBorder="1" applyProtection="1"/>
    <xf numFmtId="0" fontId="9" fillId="4" borderId="9" xfId="0" applyFont="1" applyFill="1" applyBorder="1" applyProtection="1"/>
    <xf numFmtId="164" fontId="0" fillId="0" borderId="1" xfId="0" applyNumberFormat="1" applyFont="1" applyBorder="1" applyProtection="1"/>
    <xf numFmtId="164" fontId="1" fillId="0" borderId="1" xfId="0" applyNumberFormat="1" applyFont="1" applyBorder="1" applyProtection="1"/>
    <xf numFmtId="164" fontId="0" fillId="6" borderId="1" xfId="0" applyNumberFormat="1" applyFont="1" applyFill="1" applyBorder="1" applyProtection="1"/>
    <xf numFmtId="0" fontId="0" fillId="0" borderId="14" xfId="0" applyFont="1" applyBorder="1" applyAlignment="1" applyProtection="1">
      <alignment wrapText="1"/>
    </xf>
    <xf numFmtId="164" fontId="1" fillId="4" borderId="1" xfId="0" applyNumberFormat="1" applyFont="1" applyFill="1" applyBorder="1" applyProtection="1"/>
    <xf numFmtId="9" fontId="2" fillId="0" borderId="1" xfId="1" applyFont="1" applyBorder="1" applyProtection="1"/>
    <xf numFmtId="10" fontId="0" fillId="5" borderId="1" xfId="0" applyNumberFormat="1" applyFont="1" applyFill="1" applyBorder="1" applyProtection="1"/>
    <xf numFmtId="0" fontId="0" fillId="4" borderId="8" xfId="0" applyFont="1" applyFill="1" applyBorder="1" applyAlignment="1" applyProtection="1">
      <alignment wrapText="1"/>
    </xf>
    <xf numFmtId="164" fontId="0" fillId="4" borderId="0" xfId="0" applyNumberFormat="1" applyFont="1" applyFill="1" applyBorder="1" applyProtection="1"/>
    <xf numFmtId="0" fontId="10" fillId="4" borderId="8" xfId="0" applyFont="1" applyFill="1" applyBorder="1" applyProtection="1"/>
    <xf numFmtId="0" fontId="0" fillId="4" borderId="9" xfId="0" applyFont="1" applyFill="1" applyBorder="1" applyAlignment="1" applyProtection="1">
      <alignment vertical="top"/>
    </xf>
    <xf numFmtId="0" fontId="0" fillId="4" borderId="5" xfId="0" applyFill="1" applyBorder="1" applyAlignment="1" applyProtection="1">
      <alignment horizontal="center"/>
    </xf>
    <xf numFmtId="0" fontId="0" fillId="4" borderId="6" xfId="0" applyFill="1" applyBorder="1" applyAlignment="1" applyProtection="1">
      <alignment horizontal="center"/>
    </xf>
    <xf numFmtId="0" fontId="0" fillId="4" borderId="6" xfId="0" applyFill="1" applyBorder="1" applyProtection="1"/>
    <xf numFmtId="0" fontId="0" fillId="4" borderId="0" xfId="0" applyFill="1" applyBorder="1" applyAlignment="1" applyProtection="1">
      <alignment horizontal="left" indent="1"/>
    </xf>
    <xf numFmtId="0" fontId="1" fillId="4" borderId="8" xfId="0" applyFont="1" applyFill="1" applyBorder="1" applyAlignment="1" applyProtection="1">
      <alignment horizontal="left" indent="1"/>
      <protection locked="0"/>
    </xf>
    <xf numFmtId="0" fontId="6" fillId="4" borderId="15" xfId="0" applyFont="1" applyFill="1" applyBorder="1" applyProtection="1"/>
    <xf numFmtId="0" fontId="11" fillId="0" borderId="14" xfId="0" applyFont="1" applyBorder="1" applyAlignment="1" applyProtection="1">
      <alignment wrapText="1"/>
    </xf>
    <xf numFmtId="0" fontId="4" fillId="0" borderId="14" xfId="0" applyFont="1" applyBorder="1" applyAlignment="1" applyProtection="1">
      <alignment wrapText="1"/>
    </xf>
    <xf numFmtId="164" fontId="12" fillId="7" borderId="1" xfId="0" applyNumberFormat="1" applyFont="1" applyFill="1" applyBorder="1" applyProtection="1"/>
    <xf numFmtId="164" fontId="0" fillId="7" borderId="1" xfId="0" applyNumberFormat="1" applyFont="1" applyFill="1" applyBorder="1" applyProtection="1">
      <protection locked="0"/>
    </xf>
    <xf numFmtId="164" fontId="1" fillId="4" borderId="1" xfId="0" applyNumberFormat="1" applyFont="1" applyFill="1" applyBorder="1" applyProtection="1">
      <protection locked="0"/>
    </xf>
    <xf numFmtId="164" fontId="4" fillId="4" borderId="14" xfId="0" applyNumberFormat="1" applyFont="1" applyFill="1" applyBorder="1" applyAlignment="1" applyProtection="1">
      <protection locked="0"/>
    </xf>
    <xf numFmtId="0" fontId="13" fillId="4" borderId="14" xfId="0" applyFont="1" applyFill="1" applyBorder="1" applyAlignment="1" applyProtection="1"/>
    <xf numFmtId="0" fontId="0" fillId="4" borderId="9" xfId="0" applyFill="1" applyBorder="1"/>
    <xf numFmtId="0" fontId="0" fillId="4" borderId="17" xfId="0" applyFill="1" applyBorder="1"/>
    <xf numFmtId="0" fontId="1" fillId="0" borderId="13" xfId="0" applyFont="1" applyBorder="1" applyProtection="1"/>
    <xf numFmtId="0" fontId="1" fillId="4" borderId="13" xfId="0" applyFont="1" applyFill="1" applyBorder="1" applyProtection="1"/>
    <xf numFmtId="17" fontId="6" fillId="7" borderId="13" xfId="0" applyNumberFormat="1" applyFont="1" applyFill="1" applyBorder="1" applyAlignment="1" applyProtection="1">
      <alignment horizontal="left"/>
      <protection locked="0"/>
    </xf>
    <xf numFmtId="0" fontId="0" fillId="4" borderId="0" xfId="0" applyFill="1"/>
    <xf numFmtId="164" fontId="0" fillId="4" borderId="0" xfId="0" applyNumberFormat="1" applyFill="1"/>
    <xf numFmtId="0" fontId="4" fillId="8" borderId="14" xfId="0" applyFont="1" applyFill="1" applyBorder="1" applyAlignment="1" applyProtection="1"/>
    <xf numFmtId="0" fontId="4" fillId="8" borderId="1" xfId="0" applyFont="1" applyFill="1" applyBorder="1" applyProtection="1"/>
    <xf numFmtId="0" fontId="4" fillId="8" borderId="3" xfId="0" applyFont="1" applyFill="1" applyBorder="1" applyProtection="1"/>
    <xf numFmtId="0" fontId="4" fillId="8" borderId="20" xfId="0" applyFont="1" applyFill="1" applyBorder="1" applyProtection="1"/>
    <xf numFmtId="0" fontId="0" fillId="8" borderId="20" xfId="0" applyFont="1" applyFill="1" applyBorder="1" applyProtection="1"/>
    <xf numFmtId="164" fontId="12" fillId="7" borderId="1" xfId="0" applyNumberFormat="1" applyFont="1" applyFill="1" applyBorder="1" applyProtection="1">
      <protection locked="0"/>
    </xf>
    <xf numFmtId="0" fontId="1" fillId="4" borderId="1" xfId="0" applyFont="1" applyFill="1" applyBorder="1"/>
    <xf numFmtId="165" fontId="0" fillId="0" borderId="0" xfId="0" applyNumberFormat="1"/>
    <xf numFmtId="165" fontId="0" fillId="4" borderId="0" xfId="0" applyNumberFormat="1" applyFill="1"/>
    <xf numFmtId="0" fontId="4" fillId="7" borderId="5" xfId="0" applyFont="1" applyFill="1" applyBorder="1" applyAlignment="1" applyProtection="1">
      <alignment horizontal="left" vertical="top" wrapText="1"/>
      <protection locked="0"/>
    </xf>
    <xf numFmtId="0" fontId="4" fillId="7" borderId="6" xfId="0" applyFont="1" applyFill="1" applyBorder="1" applyAlignment="1" applyProtection="1">
      <alignment horizontal="left" vertical="top" wrapText="1"/>
      <protection locked="0"/>
    </xf>
    <xf numFmtId="0" fontId="4" fillId="7" borderId="7" xfId="0" applyFont="1" applyFill="1" applyBorder="1" applyAlignment="1" applyProtection="1">
      <alignment horizontal="left" vertical="top" wrapText="1"/>
      <protection locked="0"/>
    </xf>
    <xf numFmtId="0" fontId="4" fillId="7" borderId="8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Border="1" applyAlignment="1" applyProtection="1">
      <alignment horizontal="left" vertical="top" wrapText="1"/>
      <protection locked="0"/>
    </xf>
    <xf numFmtId="0" fontId="4" fillId="7" borderId="9" xfId="0" applyFont="1" applyFill="1" applyBorder="1" applyAlignment="1" applyProtection="1">
      <alignment horizontal="left" vertical="top" wrapText="1"/>
      <protection locked="0"/>
    </xf>
    <xf numFmtId="0" fontId="4" fillId="7" borderId="15" xfId="0" applyFont="1" applyFill="1" applyBorder="1" applyAlignment="1" applyProtection="1">
      <alignment horizontal="left" vertical="top" wrapText="1"/>
      <protection locked="0"/>
    </xf>
    <xf numFmtId="0" fontId="4" fillId="7" borderId="16" xfId="0" applyFont="1" applyFill="1" applyBorder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6" fillId="4" borderId="18" xfId="0" applyFont="1" applyFill="1" applyBorder="1" applyAlignment="1" applyProtection="1">
      <alignment horizontal="center"/>
    </xf>
    <xf numFmtId="0" fontId="6" fillId="4" borderId="19" xfId="0" applyFont="1" applyFill="1" applyBorder="1" applyAlignment="1" applyProtection="1">
      <alignment horizontal="center"/>
    </xf>
    <xf numFmtId="0" fontId="4" fillId="8" borderId="21" xfId="0" applyFont="1" applyFill="1" applyBorder="1" applyAlignment="1" applyProtection="1">
      <alignment horizontal="center"/>
    </xf>
    <xf numFmtId="0" fontId="4" fillId="8" borderId="4" xfId="0" applyFont="1" applyFill="1" applyBorder="1" applyAlignment="1" applyProtection="1">
      <alignment horizontal="center"/>
    </xf>
    <xf numFmtId="0" fontId="4" fillId="8" borderId="2" xfId="0" applyFont="1" applyFill="1" applyBorder="1" applyAlignment="1" applyProtection="1">
      <alignment horizontal="center"/>
    </xf>
    <xf numFmtId="0" fontId="3" fillId="4" borderId="5" xfId="0" applyFont="1" applyFill="1" applyBorder="1" applyAlignment="1" applyProtection="1">
      <alignment horizontal="center"/>
    </xf>
    <xf numFmtId="0" fontId="3" fillId="4" borderId="6" xfId="0" applyFont="1" applyFill="1" applyBorder="1" applyAlignment="1" applyProtection="1">
      <alignment horizontal="center"/>
    </xf>
    <xf numFmtId="0" fontId="3" fillId="4" borderId="7" xfId="0" applyFont="1" applyFill="1" applyBorder="1" applyAlignment="1" applyProtection="1">
      <alignment horizontal="center"/>
    </xf>
    <xf numFmtId="0" fontId="4" fillId="7" borderId="10" xfId="0" applyNumberFormat="1" applyFont="1" applyFill="1" applyBorder="1" applyAlignment="1" applyProtection="1">
      <alignment horizontal="left"/>
      <protection locked="0"/>
    </xf>
    <xf numFmtId="0" fontId="4" fillId="7" borderId="11" xfId="0" applyNumberFormat="1" applyFont="1" applyFill="1" applyBorder="1" applyAlignment="1" applyProtection="1">
      <alignment horizontal="left"/>
      <protection locked="0"/>
    </xf>
    <xf numFmtId="0" fontId="4" fillId="7" borderId="12" xfId="0" applyNumberFormat="1" applyFont="1" applyFill="1" applyBorder="1" applyAlignment="1" applyProtection="1">
      <alignment horizontal="left"/>
      <protection locked="0"/>
    </xf>
    <xf numFmtId="164" fontId="4" fillId="7" borderId="10" xfId="0" applyNumberFormat="1" applyFont="1" applyFill="1" applyBorder="1" applyAlignment="1" applyProtection="1">
      <alignment horizontal="left"/>
      <protection locked="0"/>
    </xf>
    <xf numFmtId="164" fontId="4" fillId="7" borderId="12" xfId="0" applyNumberFormat="1" applyFont="1" applyFill="1" applyBorder="1" applyAlignment="1" applyProtection="1">
      <alignment horizontal="left"/>
      <protection locked="0"/>
    </xf>
    <xf numFmtId="164" fontId="1" fillId="3" borderId="10" xfId="0" applyNumberFormat="1" applyFont="1" applyFill="1" applyBorder="1" applyAlignment="1" applyProtection="1">
      <alignment horizontal="left"/>
    </xf>
    <xf numFmtId="164" fontId="1" fillId="3" borderId="12" xfId="0" applyNumberFormat="1" applyFont="1" applyFill="1" applyBorder="1" applyAlignment="1" applyProtection="1">
      <alignment horizontal="left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  <color rgb="FFFFFF99"/>
      <color rgb="FFFFCC00"/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54"/>
  <sheetViews>
    <sheetView tabSelected="1" view="pageBreakPreview" zoomScaleNormal="100" zoomScaleSheetLayoutView="100" workbookViewId="0">
      <selection activeCell="J6" sqref="J6"/>
    </sheetView>
  </sheetViews>
  <sheetFormatPr defaultRowHeight="14.4" x14ac:dyDescent="0.3"/>
  <cols>
    <col min="1" max="1" width="46.109375" customWidth="1"/>
    <col min="2" max="5" width="13.33203125" customWidth="1"/>
    <col min="6" max="14" width="12.33203125" customWidth="1"/>
    <col min="15" max="15" width="12" customWidth="1"/>
    <col min="16" max="24" width="9.109375" style="60"/>
    <col min="29" max="29" width="7.5546875" bestFit="1" customWidth="1"/>
    <col min="30" max="30" width="45" bestFit="1" customWidth="1"/>
    <col min="31" max="31" width="51.33203125" bestFit="1" customWidth="1"/>
    <col min="32" max="32" width="13.5546875" bestFit="1" customWidth="1"/>
  </cols>
  <sheetData>
    <row r="1" spans="1:32" ht="15.6" x14ac:dyDescent="0.3">
      <c r="A1" s="85" t="s">
        <v>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7"/>
    </row>
    <row r="2" spans="1:32" ht="15" thickBot="1" x14ac:dyDescent="0.35">
      <c r="A2" s="4"/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6"/>
      <c r="N2" s="6"/>
      <c r="O2" s="7"/>
    </row>
    <row r="3" spans="1:32" ht="15" thickBot="1" x14ac:dyDescent="0.35">
      <c r="A3" s="8" t="s">
        <v>3</v>
      </c>
      <c r="B3" s="9"/>
      <c r="C3" s="10"/>
      <c r="D3" s="88" t="s">
        <v>270</v>
      </c>
      <c r="E3" s="89"/>
      <c r="F3" s="89"/>
      <c r="G3" s="89"/>
      <c r="H3" s="90"/>
      <c r="I3" s="6"/>
      <c r="J3" s="6"/>
      <c r="K3" s="6"/>
      <c r="L3" s="6"/>
      <c r="M3" s="6"/>
      <c r="N3" s="6"/>
      <c r="O3" s="7"/>
      <c r="AE3" t="s">
        <v>46</v>
      </c>
      <c r="AF3" s="69">
        <v>9174000</v>
      </c>
    </row>
    <row r="4" spans="1:32" ht="15" thickBot="1" x14ac:dyDescent="0.35">
      <c r="A4" s="11"/>
      <c r="B4" s="12"/>
      <c r="C4" s="12"/>
      <c r="D4" s="12"/>
      <c r="E4" s="12"/>
      <c r="F4" s="12"/>
      <c r="G4" s="12"/>
      <c r="H4" s="12"/>
      <c r="I4" s="6"/>
      <c r="J4" s="6"/>
      <c r="K4" s="6"/>
      <c r="L4" s="6"/>
      <c r="M4" s="6"/>
      <c r="N4" s="6"/>
      <c r="O4" s="7"/>
      <c r="AB4" s="2">
        <v>43647</v>
      </c>
      <c r="AE4" t="s">
        <v>47</v>
      </c>
      <c r="AF4" s="69">
        <v>1236000</v>
      </c>
    </row>
    <row r="5" spans="1:32" ht="15" thickBot="1" x14ac:dyDescent="0.35">
      <c r="A5" s="13" t="s">
        <v>298</v>
      </c>
      <c r="B5" s="91">
        <f>VLOOKUP(D3,AE2:AF258,2,FALSE)</f>
        <v>3215000</v>
      </c>
      <c r="C5" s="92"/>
      <c r="D5" s="14"/>
      <c r="E5" s="14"/>
      <c r="F5" s="14"/>
      <c r="G5" s="14"/>
      <c r="H5" s="14"/>
      <c r="I5" s="15"/>
      <c r="J5" s="15"/>
      <c r="K5" s="15"/>
      <c r="L5" s="15"/>
      <c r="M5" s="5"/>
      <c r="N5" s="5"/>
      <c r="O5" s="16"/>
      <c r="AB5" s="2">
        <v>43678</v>
      </c>
      <c r="AE5" t="s">
        <v>48</v>
      </c>
      <c r="AF5" s="69">
        <v>2466000</v>
      </c>
    </row>
    <row r="6" spans="1:32" ht="15" thickBot="1" x14ac:dyDescent="0.35">
      <c r="A6" s="13" t="s">
        <v>4</v>
      </c>
      <c r="B6" s="93">
        <f>N16</f>
        <v>2838078.8000000003</v>
      </c>
      <c r="C6" s="94"/>
      <c r="D6" s="17"/>
      <c r="E6" s="17"/>
      <c r="F6" s="17"/>
      <c r="G6" s="17"/>
      <c r="H6" s="17"/>
      <c r="I6" s="5"/>
      <c r="J6" s="5"/>
      <c r="K6" s="5"/>
      <c r="L6" s="5"/>
      <c r="M6" s="5"/>
      <c r="N6" s="5"/>
      <c r="O6" s="16"/>
      <c r="AB6" s="2">
        <v>43709</v>
      </c>
      <c r="AE6" t="s">
        <v>49</v>
      </c>
      <c r="AF6" s="69">
        <v>1410000</v>
      </c>
    </row>
    <row r="7" spans="1:32" ht="15" thickBot="1" x14ac:dyDescent="0.35">
      <c r="A7" s="13" t="s">
        <v>0</v>
      </c>
      <c r="B7" s="93">
        <f>B5-B6</f>
        <v>376921.19999999972</v>
      </c>
      <c r="C7" s="94"/>
      <c r="D7" s="18" t="str">
        <f>IF(B6&gt;B5,"Please note that your expenditure should not exceed your allocation"," ")</f>
        <v xml:space="preserve"> </v>
      </c>
      <c r="E7" s="19"/>
      <c r="F7" s="19"/>
      <c r="G7" s="19"/>
      <c r="H7" s="19"/>
      <c r="I7" s="5"/>
      <c r="J7" s="5"/>
      <c r="K7" s="5"/>
      <c r="L7" s="5"/>
      <c r="M7" s="57" t="s">
        <v>1</v>
      </c>
      <c r="N7" s="58" t="s">
        <v>297</v>
      </c>
      <c r="O7" s="16"/>
      <c r="AB7" s="2">
        <v>43739</v>
      </c>
      <c r="AE7" t="s">
        <v>50</v>
      </c>
      <c r="AF7" s="69">
        <v>9956000</v>
      </c>
    </row>
    <row r="8" spans="1:32" ht="15" thickBot="1" x14ac:dyDescent="0.35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7" t="s">
        <v>5</v>
      </c>
      <c r="N8" s="59">
        <v>43952</v>
      </c>
      <c r="O8" s="16"/>
      <c r="AB8" s="2">
        <v>43770</v>
      </c>
      <c r="AE8" t="s">
        <v>51</v>
      </c>
      <c r="AF8" s="69">
        <v>4642000</v>
      </c>
    </row>
    <row r="9" spans="1:32" ht="15" thickBot="1" x14ac:dyDescent="0.35">
      <c r="A9" s="20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2"/>
      <c r="O9" s="23"/>
      <c r="AB9" s="2">
        <v>43800</v>
      </c>
      <c r="AE9" t="s">
        <v>52</v>
      </c>
      <c r="AF9" s="69">
        <v>1251000</v>
      </c>
    </row>
    <row r="10" spans="1:32" x14ac:dyDescent="0.3">
      <c r="A10" s="80" t="s">
        <v>7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24"/>
      <c r="AB10" s="2">
        <v>43831</v>
      </c>
      <c r="AE10" t="s">
        <v>53</v>
      </c>
      <c r="AF10" s="69">
        <v>2883000</v>
      </c>
    </row>
    <row r="11" spans="1:32" x14ac:dyDescent="0.3">
      <c r="A11" s="25"/>
      <c r="B11" s="26" t="s">
        <v>8</v>
      </c>
      <c r="C11" s="26" t="s">
        <v>9</v>
      </c>
      <c r="D11" s="26" t="s">
        <v>10</v>
      </c>
      <c r="E11" s="26" t="s">
        <v>11</v>
      </c>
      <c r="F11" s="26" t="s">
        <v>12</v>
      </c>
      <c r="G11" s="26" t="s">
        <v>13</v>
      </c>
      <c r="H11" s="26" t="s">
        <v>14</v>
      </c>
      <c r="I11" s="26" t="s">
        <v>15</v>
      </c>
      <c r="J11" s="26" t="s">
        <v>16</v>
      </c>
      <c r="K11" s="26" t="s">
        <v>17</v>
      </c>
      <c r="L11" s="26" t="s">
        <v>6</v>
      </c>
      <c r="M11" s="26" t="s">
        <v>18</v>
      </c>
      <c r="N11" s="27" t="s">
        <v>19</v>
      </c>
      <c r="O11" s="28"/>
      <c r="AB11" s="2">
        <v>43862</v>
      </c>
      <c r="AE11" t="s">
        <v>54</v>
      </c>
      <c r="AF11" s="69">
        <v>2261000</v>
      </c>
    </row>
    <row r="12" spans="1:32" x14ac:dyDescent="0.3">
      <c r="A12" s="1" t="s">
        <v>20</v>
      </c>
      <c r="B12" s="3">
        <f>IF(B15&lt;&gt;"",A12+A13,0)</f>
        <v>0</v>
      </c>
      <c r="C12" s="3">
        <v>0</v>
      </c>
      <c r="D12" s="3">
        <f t="shared" ref="D12:M12" si="0">IF(D15&lt;&gt;"",C12+C13,0)</f>
        <v>804000</v>
      </c>
      <c r="E12" s="3">
        <v>804000</v>
      </c>
      <c r="F12" s="3">
        <f t="shared" si="0"/>
        <v>804000</v>
      </c>
      <c r="G12" s="3">
        <f t="shared" si="0"/>
        <v>804000</v>
      </c>
      <c r="H12" s="3">
        <f t="shared" si="0"/>
        <v>804000</v>
      </c>
      <c r="I12" s="3">
        <f t="shared" si="0"/>
        <v>804000</v>
      </c>
      <c r="J12" s="3">
        <f t="shared" si="0"/>
        <v>3215000</v>
      </c>
      <c r="K12" s="3">
        <f t="shared" si="0"/>
        <v>3215000</v>
      </c>
      <c r="L12" s="3">
        <f t="shared" si="0"/>
        <v>3215000</v>
      </c>
      <c r="M12" s="3">
        <f t="shared" si="0"/>
        <v>3215000</v>
      </c>
      <c r="N12" s="29"/>
      <c r="O12" s="30"/>
      <c r="AB12" s="2">
        <v>43891</v>
      </c>
      <c r="AE12" t="s">
        <v>55</v>
      </c>
      <c r="AF12" s="69">
        <v>2883000</v>
      </c>
    </row>
    <row r="13" spans="1:32" x14ac:dyDescent="0.3">
      <c r="A13" s="1" t="s">
        <v>21</v>
      </c>
      <c r="B13" s="51">
        <v>0</v>
      </c>
      <c r="C13" s="51">
        <v>804000</v>
      </c>
      <c r="D13" s="51">
        <v>0</v>
      </c>
      <c r="E13" s="51"/>
      <c r="F13" s="51"/>
      <c r="G13" s="51"/>
      <c r="H13" s="51"/>
      <c r="I13" s="51">
        <v>2411000</v>
      </c>
      <c r="J13" s="51"/>
      <c r="K13" s="51"/>
      <c r="L13" s="51"/>
      <c r="M13" s="51"/>
      <c r="N13" s="31">
        <f>SUM(B13:M13)</f>
        <v>3215000</v>
      </c>
      <c r="O13" s="30"/>
      <c r="AB13" s="2">
        <v>43922</v>
      </c>
      <c r="AE13" t="s">
        <v>56</v>
      </c>
      <c r="AF13" s="69">
        <v>4422000</v>
      </c>
    </row>
    <row r="14" spans="1:32" x14ac:dyDescent="0.3">
      <c r="A14" s="1" t="s">
        <v>22</v>
      </c>
      <c r="B14" s="32">
        <f t="shared" ref="B14:M14" si="1">+SUM(B12:B13)</f>
        <v>0</v>
      </c>
      <c r="C14" s="32">
        <f t="shared" si="1"/>
        <v>804000</v>
      </c>
      <c r="D14" s="32">
        <f t="shared" si="1"/>
        <v>804000</v>
      </c>
      <c r="E14" s="32">
        <f t="shared" si="1"/>
        <v>804000</v>
      </c>
      <c r="F14" s="32">
        <f t="shared" si="1"/>
        <v>804000</v>
      </c>
      <c r="G14" s="32">
        <f t="shared" si="1"/>
        <v>804000</v>
      </c>
      <c r="H14" s="32">
        <f t="shared" si="1"/>
        <v>804000</v>
      </c>
      <c r="I14" s="32">
        <f t="shared" si="1"/>
        <v>3215000</v>
      </c>
      <c r="J14" s="32">
        <f t="shared" si="1"/>
        <v>3215000</v>
      </c>
      <c r="K14" s="32">
        <f t="shared" si="1"/>
        <v>3215000</v>
      </c>
      <c r="L14" s="32">
        <f t="shared" si="1"/>
        <v>3215000</v>
      </c>
      <c r="M14" s="32">
        <f t="shared" si="1"/>
        <v>3215000</v>
      </c>
      <c r="N14" s="32">
        <f>N13</f>
        <v>3215000</v>
      </c>
      <c r="O14" s="30"/>
      <c r="AB14" s="2">
        <v>43952</v>
      </c>
      <c r="AE14" t="s">
        <v>57</v>
      </c>
      <c r="AF14" s="69">
        <v>1189000</v>
      </c>
    </row>
    <row r="15" spans="1:32" ht="17.25" customHeight="1" x14ac:dyDescent="0.3">
      <c r="A15" s="1" t="s">
        <v>23</v>
      </c>
      <c r="B15" s="3"/>
      <c r="C15" s="3">
        <f>IF(C17&lt;&gt;"",+B20,"")</f>
        <v>0</v>
      </c>
      <c r="D15" s="3">
        <f t="shared" ref="D15:M15" si="2">IF(D17&lt;&gt;"",+C20,"")</f>
        <v>255460.6</v>
      </c>
      <c r="E15" s="3">
        <f t="shared" si="2"/>
        <v>703897.1</v>
      </c>
      <c r="F15" s="3">
        <f t="shared" si="2"/>
        <v>1165597.1000000001</v>
      </c>
      <c r="G15" s="3">
        <f t="shared" si="2"/>
        <v>1196407.1000000001</v>
      </c>
      <c r="H15" s="3">
        <f t="shared" si="2"/>
        <v>1384540.1</v>
      </c>
      <c r="I15" s="3">
        <f t="shared" si="2"/>
        <v>1689678.1</v>
      </c>
      <c r="J15" s="3">
        <f t="shared" si="2"/>
        <v>1834464.1</v>
      </c>
      <c r="K15" s="3">
        <f t="shared" si="2"/>
        <v>2247583.8000000003</v>
      </c>
      <c r="L15" s="3">
        <f t="shared" si="2"/>
        <v>2247583.8000000003</v>
      </c>
      <c r="M15" s="3">
        <f t="shared" si="2"/>
        <v>2838078.8000000003</v>
      </c>
      <c r="N15" s="33">
        <f>IF(N16=0," ",M20)</f>
        <v>2838078.8000000003</v>
      </c>
      <c r="O15" s="30" t="str">
        <f>IF(O16=0," ",N20)</f>
        <v xml:space="preserve"> </v>
      </c>
      <c r="AB15" s="2">
        <v>43983</v>
      </c>
      <c r="AE15" t="s">
        <v>58</v>
      </c>
      <c r="AF15" s="69">
        <v>2591000</v>
      </c>
    </row>
    <row r="16" spans="1:32" x14ac:dyDescent="0.3">
      <c r="A16" s="49" t="s">
        <v>24</v>
      </c>
      <c r="B16" s="35">
        <f>SUM(B17:B19)</f>
        <v>0</v>
      </c>
      <c r="C16" s="35">
        <f>IFERROR(C17+C18+C19," ")</f>
        <v>255460.6</v>
      </c>
      <c r="D16" s="35">
        <f>IFERROR(D17+D18+D19," ")</f>
        <v>448436.5</v>
      </c>
      <c r="E16" s="35">
        <v>461700</v>
      </c>
      <c r="F16" s="35">
        <f t="shared" ref="F16:M16" si="3">IF(ISERROR(F17+F18+F19),0,+F17+F18+F19)</f>
        <v>30810</v>
      </c>
      <c r="G16" s="35">
        <v>188133</v>
      </c>
      <c r="H16" s="35">
        <v>305138</v>
      </c>
      <c r="I16" s="35">
        <f t="shared" si="3"/>
        <v>144786</v>
      </c>
      <c r="J16" s="35">
        <f t="shared" si="3"/>
        <v>413119.7</v>
      </c>
      <c r="K16" s="35">
        <f t="shared" si="3"/>
        <v>0</v>
      </c>
      <c r="L16" s="35">
        <v>590495</v>
      </c>
      <c r="M16" s="35">
        <f t="shared" si="3"/>
        <v>0</v>
      </c>
      <c r="N16" s="31">
        <f>SUM(B16:M16)</f>
        <v>2838078.8000000003</v>
      </c>
      <c r="O16" s="30"/>
      <c r="AE16" t="s">
        <v>59</v>
      </c>
      <c r="AF16" s="69">
        <v>1284000</v>
      </c>
    </row>
    <row r="17" spans="1:32" x14ac:dyDescent="0.3">
      <c r="A17" s="48" t="s">
        <v>42</v>
      </c>
      <c r="B17" s="50">
        <v>0</v>
      </c>
      <c r="C17" s="50">
        <v>255460.6</v>
      </c>
      <c r="D17" s="50">
        <v>448436.5</v>
      </c>
      <c r="E17" s="50">
        <v>461700</v>
      </c>
      <c r="F17" s="50">
        <v>30810</v>
      </c>
      <c r="G17" s="50">
        <v>188133</v>
      </c>
      <c r="H17" s="50">
        <v>305138</v>
      </c>
      <c r="I17" s="50">
        <v>144786</v>
      </c>
      <c r="J17" s="50">
        <v>413119.7</v>
      </c>
      <c r="K17" s="50">
        <v>0</v>
      </c>
      <c r="L17" s="50">
        <v>0</v>
      </c>
      <c r="M17" s="50">
        <v>0</v>
      </c>
      <c r="N17" s="31">
        <f>SUM(B17:M17)</f>
        <v>2247583.8000000003</v>
      </c>
      <c r="O17" s="30"/>
      <c r="AE17" t="s">
        <v>60</v>
      </c>
      <c r="AF17" s="69">
        <v>1504000</v>
      </c>
    </row>
    <row r="18" spans="1:32" x14ac:dyDescent="0.3">
      <c r="A18" s="48" t="s">
        <v>43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31">
        <f>SUM(B18:M18)</f>
        <v>0</v>
      </c>
      <c r="O18" s="30"/>
      <c r="AE18" t="s">
        <v>61</v>
      </c>
      <c r="AF18" s="69">
        <v>3735000</v>
      </c>
    </row>
    <row r="19" spans="1:32" x14ac:dyDescent="0.3">
      <c r="A19" s="48" t="s">
        <v>44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31">
        <f>SUM(B19:M19)</f>
        <v>0</v>
      </c>
      <c r="O19" s="30"/>
      <c r="AE19" t="s">
        <v>62</v>
      </c>
      <c r="AF19" s="69">
        <v>1000000</v>
      </c>
    </row>
    <row r="20" spans="1:32" x14ac:dyDescent="0.3">
      <c r="A20" s="34" t="s">
        <v>25</v>
      </c>
      <c r="B20" s="35">
        <f>B15+B16</f>
        <v>0</v>
      </c>
      <c r="C20" s="32">
        <f>IFERROR(C15+C16," ")</f>
        <v>255460.6</v>
      </c>
      <c r="D20" s="32">
        <f>IFERROR(D15+D16," ")</f>
        <v>703897.1</v>
      </c>
      <c r="E20" s="32">
        <f t="shared" ref="E20:M20" si="4">IF(ISERROR(+E15+E16),0,+E15+E16)</f>
        <v>1165597.1000000001</v>
      </c>
      <c r="F20" s="32">
        <f t="shared" si="4"/>
        <v>1196407.1000000001</v>
      </c>
      <c r="G20" s="32">
        <f t="shared" si="4"/>
        <v>1384540.1</v>
      </c>
      <c r="H20" s="32">
        <f t="shared" si="4"/>
        <v>1689678.1</v>
      </c>
      <c r="I20" s="32">
        <f t="shared" si="4"/>
        <v>1834464.1</v>
      </c>
      <c r="J20" s="32">
        <f t="shared" si="4"/>
        <v>2247583.8000000003</v>
      </c>
      <c r="K20" s="32">
        <f t="shared" si="4"/>
        <v>2247583.8000000003</v>
      </c>
      <c r="L20" s="32">
        <f t="shared" si="4"/>
        <v>2838078.8000000003</v>
      </c>
      <c r="M20" s="32">
        <f t="shared" si="4"/>
        <v>2838078.8000000003</v>
      </c>
      <c r="N20" s="35">
        <f>N16</f>
        <v>2838078.8000000003</v>
      </c>
      <c r="O20" s="30"/>
      <c r="AE20" t="s">
        <v>63</v>
      </c>
      <c r="AF20" s="69">
        <v>1087000</v>
      </c>
    </row>
    <row r="21" spans="1:32" x14ac:dyDescent="0.3">
      <c r="A21" s="34" t="s">
        <v>26</v>
      </c>
      <c r="B21" s="32">
        <f t="shared" ref="B21:N21" si="5">+B14-B20</f>
        <v>0</v>
      </c>
      <c r="C21" s="32">
        <f>IF(ISERROR(+C14-C20),0,+C14-C20)</f>
        <v>548539.4</v>
      </c>
      <c r="D21" s="32">
        <f>IF(ISERROR(+D14-D20),0,+D14-D20)</f>
        <v>100102.90000000002</v>
      </c>
      <c r="E21" s="32">
        <f t="shared" si="5"/>
        <v>-361597.10000000009</v>
      </c>
      <c r="F21" s="32">
        <f t="shared" si="5"/>
        <v>-392407.10000000009</v>
      </c>
      <c r="G21" s="32">
        <f t="shared" si="5"/>
        <v>-580540.10000000009</v>
      </c>
      <c r="H21" s="32">
        <f t="shared" si="5"/>
        <v>-885678.10000000009</v>
      </c>
      <c r="I21" s="32">
        <f t="shared" si="5"/>
        <v>1380535.9</v>
      </c>
      <c r="J21" s="32">
        <f t="shared" si="5"/>
        <v>967416.19999999972</v>
      </c>
      <c r="K21" s="32">
        <f t="shared" si="5"/>
        <v>967416.19999999972</v>
      </c>
      <c r="L21" s="32">
        <f t="shared" si="5"/>
        <v>376921.19999999972</v>
      </c>
      <c r="M21" s="32">
        <f t="shared" si="5"/>
        <v>376921.19999999972</v>
      </c>
      <c r="N21" s="32">
        <f t="shared" si="5"/>
        <v>376921.19999999972</v>
      </c>
      <c r="O21" s="30"/>
      <c r="AE21" t="s">
        <v>64</v>
      </c>
      <c r="AF21" s="69">
        <v>1131000</v>
      </c>
    </row>
    <row r="22" spans="1:32" x14ac:dyDescent="0.3">
      <c r="A22" s="34" t="s">
        <v>36</v>
      </c>
      <c r="B22" s="36">
        <f t="shared" ref="B22:H22" si="6">IF(B14=0,0,B20/B14)</f>
        <v>0</v>
      </c>
      <c r="C22" s="36">
        <f>IF(C14=0,0,C20/C14)</f>
        <v>0.31773706467661694</v>
      </c>
      <c r="D22" s="36">
        <f t="shared" si="6"/>
        <v>0.87549390547263684</v>
      </c>
      <c r="E22" s="36">
        <f t="shared" si="6"/>
        <v>1.4497476368159206</v>
      </c>
      <c r="F22" s="36">
        <f>IF(F14=0,0,F20/F14)</f>
        <v>1.4880685323383085</v>
      </c>
      <c r="G22" s="36">
        <f>IF(G14=0,0,G20/G14)</f>
        <v>1.722064800995025</v>
      </c>
      <c r="H22" s="36">
        <f t="shared" si="6"/>
        <v>2.1015896766169155</v>
      </c>
      <c r="I22" s="36">
        <f>IF(I14=0,0,I20/I14)</f>
        <v>0.57059536547433909</v>
      </c>
      <c r="J22" s="36">
        <f>IF(J14=0,0,J20/J14)</f>
        <v>0.69909293934681194</v>
      </c>
      <c r="K22" s="36">
        <f>IF(K14=0,0,K20/K14)</f>
        <v>0.69909293934681194</v>
      </c>
      <c r="L22" s="36">
        <f>IF(L14=0,0,L20/L14)</f>
        <v>0.88276167962674967</v>
      </c>
      <c r="M22" s="36">
        <f>IF(M14=0,0,M20/M14)</f>
        <v>0.88276167962674967</v>
      </c>
      <c r="N22" s="37"/>
      <c r="O22" s="30"/>
      <c r="P22" s="61"/>
      <c r="AE22" t="s">
        <v>65</v>
      </c>
      <c r="AF22" s="69">
        <v>3257000</v>
      </c>
    </row>
    <row r="23" spans="1:32" x14ac:dyDescent="0.3">
      <c r="A23" s="34" t="s">
        <v>27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31">
        <f>SUM(B23:M23)</f>
        <v>0</v>
      </c>
      <c r="O23" s="30"/>
      <c r="AE23" t="s">
        <v>66</v>
      </c>
      <c r="AF23" s="69">
        <v>5630000</v>
      </c>
    </row>
    <row r="24" spans="1:32" x14ac:dyDescent="0.3">
      <c r="A24" s="34" t="s">
        <v>28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31">
        <f>SUM(B24:M24)</f>
        <v>0</v>
      </c>
      <c r="O24" s="30"/>
      <c r="AE24" t="s">
        <v>67</v>
      </c>
      <c r="AF24" s="69">
        <v>2452000</v>
      </c>
    </row>
    <row r="25" spans="1:32" x14ac:dyDescent="0.3">
      <c r="A25" s="3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0"/>
      <c r="AE25" t="s">
        <v>68</v>
      </c>
      <c r="AF25" s="69">
        <v>1781000</v>
      </c>
    </row>
    <row r="26" spans="1:32" x14ac:dyDescent="0.3">
      <c r="A26" s="82" t="s">
        <v>35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4"/>
      <c r="O26" s="30"/>
      <c r="AE26" t="s">
        <v>69</v>
      </c>
      <c r="AF26" s="69">
        <v>1740000</v>
      </c>
    </row>
    <row r="27" spans="1:32" x14ac:dyDescent="0.3">
      <c r="A27" s="38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0"/>
      <c r="AE27" t="s">
        <v>70</v>
      </c>
      <c r="AF27" s="69">
        <v>1002000</v>
      </c>
    </row>
    <row r="28" spans="1:32" x14ac:dyDescent="0.3">
      <c r="A28" s="62" t="s">
        <v>34</v>
      </c>
      <c r="B28" s="63" t="s">
        <v>8</v>
      </c>
      <c r="C28" s="63" t="s">
        <v>9</v>
      </c>
      <c r="D28" s="63" t="s">
        <v>10</v>
      </c>
      <c r="E28" s="63" t="s">
        <v>11</v>
      </c>
      <c r="F28" s="64" t="s">
        <v>12</v>
      </c>
      <c r="G28" s="65" t="s">
        <v>13</v>
      </c>
      <c r="H28" s="65" t="s">
        <v>14</v>
      </c>
      <c r="I28" s="65" t="s">
        <v>15</v>
      </c>
      <c r="J28" s="65" t="s">
        <v>16</v>
      </c>
      <c r="K28" s="65" t="s">
        <v>17</v>
      </c>
      <c r="L28" s="65" t="s">
        <v>6</v>
      </c>
      <c r="M28" s="65" t="s">
        <v>18</v>
      </c>
      <c r="N28" s="66" t="s">
        <v>19</v>
      </c>
      <c r="O28" s="30"/>
      <c r="AE28" t="s">
        <v>71</v>
      </c>
      <c r="AF28" s="69">
        <v>8950000</v>
      </c>
    </row>
    <row r="29" spans="1:32" x14ac:dyDescent="0.3">
      <c r="A29" s="53">
        <v>0</v>
      </c>
      <c r="B29" s="52">
        <f t="shared" ref="B29:E29" si="7">B30+B31+B32</f>
        <v>0</v>
      </c>
      <c r="C29" s="52">
        <f t="shared" si="7"/>
        <v>0</v>
      </c>
      <c r="D29" s="52">
        <f t="shared" si="7"/>
        <v>0</v>
      </c>
      <c r="E29" s="52">
        <f t="shared" si="7"/>
        <v>0</v>
      </c>
      <c r="F29" s="52">
        <f>F30+F31+F32</f>
        <v>0</v>
      </c>
      <c r="G29" s="52">
        <f t="shared" ref="G29:M29" si="8">G30+G31+G32</f>
        <v>0</v>
      </c>
      <c r="H29" s="52">
        <f t="shared" si="8"/>
        <v>0</v>
      </c>
      <c r="I29" s="52">
        <f t="shared" si="8"/>
        <v>0</v>
      </c>
      <c r="J29" s="52">
        <f t="shared" si="8"/>
        <v>0</v>
      </c>
      <c r="K29" s="52">
        <f t="shared" si="8"/>
        <v>0</v>
      </c>
      <c r="L29" s="52">
        <f t="shared" si="8"/>
        <v>0</v>
      </c>
      <c r="M29" s="52">
        <f t="shared" si="8"/>
        <v>0</v>
      </c>
      <c r="N29" s="31">
        <f>SUM(B29:M29)</f>
        <v>0</v>
      </c>
      <c r="O29" s="30"/>
      <c r="AE29" t="s">
        <v>72</v>
      </c>
      <c r="AF29" s="69">
        <v>1901000</v>
      </c>
    </row>
    <row r="30" spans="1:32" x14ac:dyDescent="0.3">
      <c r="A30" s="54" t="s">
        <v>42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31">
        <f t="shared" ref="N30:N32" si="9">SUM(B30:M30)</f>
        <v>0</v>
      </c>
      <c r="O30" s="55"/>
      <c r="AE30" t="s">
        <v>73</v>
      </c>
      <c r="AF30" s="69">
        <v>1407000</v>
      </c>
    </row>
    <row r="31" spans="1:32" x14ac:dyDescent="0.3">
      <c r="A31" s="54" t="s">
        <v>43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31">
        <f t="shared" si="9"/>
        <v>0</v>
      </c>
      <c r="O31" s="55"/>
      <c r="AE31" t="s">
        <v>74</v>
      </c>
      <c r="AF31" s="69">
        <v>1621000</v>
      </c>
    </row>
    <row r="32" spans="1:32" x14ac:dyDescent="0.3">
      <c r="A32" s="54" t="s">
        <v>44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31">
        <f t="shared" si="9"/>
        <v>0</v>
      </c>
      <c r="O32" s="55"/>
      <c r="AE32" t="s">
        <v>75</v>
      </c>
      <c r="AF32" s="69">
        <v>1444000</v>
      </c>
    </row>
    <row r="33" spans="1:32" ht="15.6" x14ac:dyDescent="0.3">
      <c r="A33" s="40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41"/>
      <c r="R33" s="5"/>
      <c r="AE33" t="s">
        <v>76</v>
      </c>
      <c r="AF33" s="69">
        <v>6294000</v>
      </c>
    </row>
    <row r="34" spans="1:32" ht="16.2" thickBot="1" x14ac:dyDescent="0.35">
      <c r="A34" s="40"/>
      <c r="B34" s="5"/>
      <c r="C34" s="5"/>
      <c r="D34" s="5"/>
      <c r="E34" s="5"/>
      <c r="F34" s="5"/>
      <c r="H34" s="5"/>
      <c r="I34" s="5"/>
      <c r="J34" s="5"/>
      <c r="K34" s="5"/>
      <c r="L34" s="5"/>
      <c r="M34" s="5"/>
      <c r="N34" s="5"/>
      <c r="O34" s="41"/>
      <c r="AE34" t="s">
        <v>77</v>
      </c>
      <c r="AF34" s="69">
        <v>1462000</v>
      </c>
    </row>
    <row r="35" spans="1:32" x14ac:dyDescent="0.3">
      <c r="A35" s="71" t="s">
        <v>45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3"/>
      <c r="O35" s="16"/>
      <c r="AE35" t="s">
        <v>78</v>
      </c>
      <c r="AF35" s="69">
        <v>2766000</v>
      </c>
    </row>
    <row r="36" spans="1:32" x14ac:dyDescent="0.3">
      <c r="A36" s="74"/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6"/>
      <c r="O36" s="16"/>
      <c r="AE36" t="s">
        <v>79</v>
      </c>
      <c r="AF36" s="69">
        <v>1480000</v>
      </c>
    </row>
    <row r="37" spans="1:32" x14ac:dyDescent="0.3">
      <c r="A37" s="74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6"/>
      <c r="O37" s="16"/>
      <c r="AE37" t="s">
        <v>80</v>
      </c>
      <c r="AF37" s="69">
        <v>2384000</v>
      </c>
    </row>
    <row r="38" spans="1:32" x14ac:dyDescent="0.3">
      <c r="A38" s="74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6"/>
      <c r="O38" s="16"/>
      <c r="AE38" t="s">
        <v>81</v>
      </c>
      <c r="AF38" s="69">
        <v>1019000</v>
      </c>
    </row>
    <row r="39" spans="1:32" ht="15" thickBot="1" x14ac:dyDescent="0.35">
      <c r="A39" s="77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9"/>
      <c r="O39" s="16"/>
      <c r="AE39" t="s">
        <v>82</v>
      </c>
      <c r="AF39" s="69">
        <v>2512000</v>
      </c>
    </row>
    <row r="40" spans="1:32" x14ac:dyDescent="0.3">
      <c r="A40" s="42" t="s">
        <v>29</v>
      </c>
      <c r="B40" s="43"/>
      <c r="C40" s="43"/>
      <c r="D40" s="43"/>
      <c r="E40" s="43"/>
      <c r="F40" s="43"/>
      <c r="G40" s="43"/>
      <c r="H40" s="43"/>
      <c r="I40" s="44"/>
      <c r="J40" s="44"/>
      <c r="K40" s="44"/>
      <c r="L40" s="44"/>
      <c r="M40" s="44"/>
      <c r="N40" s="44"/>
      <c r="O40" s="16"/>
      <c r="AE40" t="s">
        <v>83</v>
      </c>
      <c r="AF40" s="69">
        <v>1565000</v>
      </c>
    </row>
    <row r="41" spans="1:32" x14ac:dyDescent="0.3">
      <c r="A41" s="4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16"/>
      <c r="AE41" t="s">
        <v>84</v>
      </c>
      <c r="AF41" s="69">
        <v>1375000</v>
      </c>
    </row>
    <row r="42" spans="1:32" x14ac:dyDescent="0.3">
      <c r="A42" s="46" t="s">
        <v>299</v>
      </c>
      <c r="B42" s="45"/>
      <c r="C42" s="45"/>
      <c r="D42" s="45"/>
      <c r="E42" s="45"/>
      <c r="F42" s="45"/>
      <c r="G42" s="45"/>
      <c r="H42" s="45"/>
      <c r="I42" s="5" t="s">
        <v>30</v>
      </c>
      <c r="J42" s="5"/>
      <c r="K42" s="5"/>
      <c r="L42" s="5"/>
      <c r="M42" s="5"/>
      <c r="N42" s="5"/>
      <c r="O42" s="55"/>
      <c r="AE42" t="s">
        <v>85</v>
      </c>
      <c r="AF42" s="69">
        <v>1186000</v>
      </c>
    </row>
    <row r="43" spans="1:32" x14ac:dyDescent="0.3">
      <c r="A43" s="4" t="s">
        <v>31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5"/>
      <c r="AE43" t="s">
        <v>86</v>
      </c>
      <c r="AF43" s="69">
        <v>1000000</v>
      </c>
    </row>
    <row r="44" spans="1:32" x14ac:dyDescent="0.3">
      <c r="A44" s="4" t="s">
        <v>32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5"/>
      <c r="AE44" t="s">
        <v>87</v>
      </c>
      <c r="AF44" s="69">
        <v>1000000</v>
      </c>
    </row>
    <row r="45" spans="1:32" x14ac:dyDescent="0.3">
      <c r="A45" s="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5"/>
      <c r="AE45" t="s">
        <v>88</v>
      </c>
      <c r="AF45" s="69">
        <v>1000000</v>
      </c>
    </row>
    <row r="46" spans="1:32" ht="15" thickBot="1" x14ac:dyDescent="0.35">
      <c r="A46" s="47" t="s">
        <v>33</v>
      </c>
      <c r="B46" s="22"/>
      <c r="C46" s="22"/>
      <c r="D46" s="22"/>
      <c r="E46" s="22"/>
      <c r="F46" s="22"/>
      <c r="G46" s="22"/>
      <c r="H46" s="22"/>
      <c r="I46" s="21"/>
      <c r="J46" s="22" t="s">
        <v>300</v>
      </c>
      <c r="K46" s="22"/>
      <c r="L46" s="22"/>
      <c r="M46" s="21"/>
      <c r="N46" s="21"/>
      <c r="O46" s="56"/>
      <c r="AE46" t="s">
        <v>89</v>
      </c>
      <c r="AF46" s="69">
        <v>6077000</v>
      </c>
    </row>
    <row r="47" spans="1:32" s="60" customFormat="1" x14ac:dyDescent="0.3">
      <c r="AE47" s="60" t="s">
        <v>90</v>
      </c>
      <c r="AF47" s="70">
        <v>1677000</v>
      </c>
    </row>
    <row r="48" spans="1:32" s="60" customFormat="1" x14ac:dyDescent="0.3">
      <c r="AE48" s="60" t="s">
        <v>91</v>
      </c>
      <c r="AF48" s="70">
        <v>1000000</v>
      </c>
    </row>
    <row r="49" spans="31:32" s="60" customFormat="1" x14ac:dyDescent="0.3">
      <c r="AE49" s="60" t="s">
        <v>92</v>
      </c>
      <c r="AF49" s="70">
        <v>1236000</v>
      </c>
    </row>
    <row r="50" spans="31:32" s="60" customFormat="1" x14ac:dyDescent="0.3">
      <c r="AE50" s="60" t="s">
        <v>93</v>
      </c>
      <c r="AF50" s="70">
        <v>1157000</v>
      </c>
    </row>
    <row r="51" spans="31:32" s="60" customFormat="1" x14ac:dyDescent="0.3">
      <c r="AE51" s="60" t="s">
        <v>94</v>
      </c>
      <c r="AF51" s="70">
        <v>1000000</v>
      </c>
    </row>
    <row r="52" spans="31:32" s="60" customFormat="1" x14ac:dyDescent="0.3">
      <c r="AE52" s="60" t="s">
        <v>95</v>
      </c>
      <c r="AF52" s="70">
        <v>1000000</v>
      </c>
    </row>
    <row r="53" spans="31:32" s="60" customFormat="1" x14ac:dyDescent="0.3">
      <c r="AE53" s="60" t="s">
        <v>96</v>
      </c>
      <c r="AF53" s="70">
        <v>1097000</v>
      </c>
    </row>
    <row r="54" spans="31:32" s="60" customFormat="1" x14ac:dyDescent="0.3">
      <c r="AE54" s="60" t="s">
        <v>97</v>
      </c>
      <c r="AF54" s="70">
        <v>1377000</v>
      </c>
    </row>
    <row r="55" spans="31:32" s="60" customFormat="1" x14ac:dyDescent="0.3">
      <c r="AE55" s="60" t="s">
        <v>98</v>
      </c>
      <c r="AF55" s="70">
        <v>1101000</v>
      </c>
    </row>
    <row r="56" spans="31:32" s="60" customFormat="1" x14ac:dyDescent="0.3">
      <c r="AE56" s="60" t="s">
        <v>99</v>
      </c>
      <c r="AF56" s="70">
        <v>1000000</v>
      </c>
    </row>
    <row r="57" spans="31:32" s="60" customFormat="1" x14ac:dyDescent="0.3">
      <c r="AE57" s="60" t="s">
        <v>100</v>
      </c>
      <c r="AF57" s="70">
        <v>1769000</v>
      </c>
    </row>
    <row r="58" spans="31:32" s="60" customFormat="1" x14ac:dyDescent="0.3">
      <c r="AE58" s="60" t="s">
        <v>101</v>
      </c>
      <c r="AF58" s="70">
        <v>1696000</v>
      </c>
    </row>
    <row r="59" spans="31:32" s="60" customFormat="1" x14ac:dyDescent="0.3">
      <c r="AE59" s="60" t="s">
        <v>102</v>
      </c>
      <c r="AF59" s="70">
        <v>1138000</v>
      </c>
    </row>
    <row r="60" spans="31:32" s="60" customFormat="1" x14ac:dyDescent="0.3">
      <c r="AE60" s="60" t="s">
        <v>103</v>
      </c>
      <c r="AF60" s="70">
        <v>1319000</v>
      </c>
    </row>
    <row r="61" spans="31:32" s="60" customFormat="1" x14ac:dyDescent="0.3">
      <c r="AE61" s="60" t="s">
        <v>104</v>
      </c>
      <c r="AF61" s="70">
        <v>1136000</v>
      </c>
    </row>
    <row r="62" spans="31:32" s="60" customFormat="1" x14ac:dyDescent="0.3">
      <c r="AE62" s="60" t="s">
        <v>105</v>
      </c>
      <c r="AF62" s="70">
        <v>1382000</v>
      </c>
    </row>
    <row r="63" spans="31:32" s="60" customFormat="1" x14ac:dyDescent="0.3">
      <c r="AE63" s="60" t="s">
        <v>106</v>
      </c>
      <c r="AF63" s="70">
        <v>3559000</v>
      </c>
    </row>
    <row r="64" spans="31:32" s="60" customFormat="1" x14ac:dyDescent="0.3">
      <c r="AE64" s="60" t="s">
        <v>107</v>
      </c>
      <c r="AF64" s="70">
        <v>1460000</v>
      </c>
    </row>
    <row r="65" spans="31:32" s="60" customFormat="1" x14ac:dyDescent="0.3">
      <c r="AE65" s="60" t="s">
        <v>108</v>
      </c>
      <c r="AF65" s="70">
        <v>1000000</v>
      </c>
    </row>
    <row r="66" spans="31:32" s="60" customFormat="1" x14ac:dyDescent="0.3">
      <c r="AE66" s="60" t="s">
        <v>109</v>
      </c>
      <c r="AF66" s="70">
        <v>1564000</v>
      </c>
    </row>
    <row r="67" spans="31:32" s="60" customFormat="1" x14ac:dyDescent="0.3">
      <c r="AE67" s="60" t="s">
        <v>110</v>
      </c>
      <c r="AF67" s="70">
        <v>4481000</v>
      </c>
    </row>
    <row r="68" spans="31:32" s="60" customFormat="1" x14ac:dyDescent="0.3">
      <c r="AE68" s="60" t="s">
        <v>111</v>
      </c>
      <c r="AF68" s="70">
        <v>3011000</v>
      </c>
    </row>
    <row r="69" spans="31:32" s="60" customFormat="1" x14ac:dyDescent="0.3">
      <c r="AE69" s="60" t="s">
        <v>112</v>
      </c>
      <c r="AF69" s="70">
        <v>1173000</v>
      </c>
    </row>
    <row r="70" spans="31:32" s="60" customFormat="1" x14ac:dyDescent="0.3">
      <c r="AE70" s="60" t="s">
        <v>113</v>
      </c>
      <c r="AF70" s="70">
        <v>1080000</v>
      </c>
    </row>
    <row r="71" spans="31:32" s="60" customFormat="1" x14ac:dyDescent="0.3">
      <c r="AE71" s="60" t="s">
        <v>114</v>
      </c>
      <c r="AF71" s="70">
        <v>22022000</v>
      </c>
    </row>
    <row r="72" spans="31:32" s="60" customFormat="1" x14ac:dyDescent="0.3">
      <c r="AE72" s="60" t="s">
        <v>115</v>
      </c>
      <c r="AF72" s="70">
        <v>23955000</v>
      </c>
    </row>
    <row r="73" spans="31:32" s="60" customFormat="1" x14ac:dyDescent="0.3">
      <c r="AE73" s="60" t="s">
        <v>116</v>
      </c>
      <c r="AF73" s="70">
        <v>23016000</v>
      </c>
    </row>
    <row r="74" spans="31:32" s="60" customFormat="1" x14ac:dyDescent="0.3">
      <c r="AE74" s="60" t="s">
        <v>117</v>
      </c>
      <c r="AF74" s="70">
        <v>1654000</v>
      </c>
    </row>
    <row r="75" spans="31:32" s="60" customFormat="1" x14ac:dyDescent="0.3">
      <c r="AE75" s="60" t="s">
        <v>118</v>
      </c>
      <c r="AF75" s="70">
        <v>3930000</v>
      </c>
    </row>
    <row r="76" spans="31:32" s="60" customFormat="1" x14ac:dyDescent="0.3">
      <c r="AE76" s="60" t="s">
        <v>119</v>
      </c>
      <c r="AF76" s="70">
        <v>1387000</v>
      </c>
    </row>
    <row r="77" spans="31:32" s="60" customFormat="1" x14ac:dyDescent="0.3">
      <c r="AE77" s="60" t="s">
        <v>120</v>
      </c>
      <c r="AF77" s="70">
        <v>2506000</v>
      </c>
    </row>
    <row r="78" spans="31:32" s="60" customFormat="1" x14ac:dyDescent="0.3">
      <c r="AE78" s="60" t="s">
        <v>121</v>
      </c>
      <c r="AF78" s="70">
        <v>1021000</v>
      </c>
    </row>
    <row r="79" spans="31:32" s="60" customFormat="1" x14ac:dyDescent="0.3">
      <c r="AE79" s="60" t="s">
        <v>122</v>
      </c>
      <c r="AF79" s="70">
        <v>1267000</v>
      </c>
    </row>
    <row r="80" spans="31:32" s="60" customFormat="1" x14ac:dyDescent="0.3">
      <c r="AE80" s="60" t="s">
        <v>123</v>
      </c>
      <c r="AF80" s="70">
        <v>1037000</v>
      </c>
    </row>
    <row r="81" spans="31:32" s="60" customFormat="1" x14ac:dyDescent="0.3">
      <c r="AE81" s="60" t="s">
        <v>124</v>
      </c>
      <c r="AF81" s="70">
        <v>1410000</v>
      </c>
    </row>
    <row r="82" spans="31:32" s="60" customFormat="1" x14ac:dyDescent="0.3">
      <c r="AE82" s="60" t="s">
        <v>125</v>
      </c>
      <c r="AF82" s="70">
        <v>1257000</v>
      </c>
    </row>
    <row r="83" spans="31:32" s="60" customFormat="1" x14ac:dyDescent="0.3">
      <c r="AE83" s="60" t="s">
        <v>126</v>
      </c>
      <c r="AF83" s="70">
        <v>2149000</v>
      </c>
    </row>
    <row r="84" spans="31:32" s="60" customFormat="1" x14ac:dyDescent="0.3">
      <c r="AE84" s="60" t="s">
        <v>127</v>
      </c>
      <c r="AF84" s="70">
        <v>3217000</v>
      </c>
    </row>
    <row r="85" spans="31:32" s="60" customFormat="1" x14ac:dyDescent="0.3">
      <c r="AE85" s="60" t="s">
        <v>128</v>
      </c>
      <c r="AF85" s="70">
        <v>1440000</v>
      </c>
    </row>
    <row r="86" spans="31:32" s="60" customFormat="1" x14ac:dyDescent="0.3">
      <c r="AE86" s="60" t="s">
        <v>129</v>
      </c>
      <c r="AF86" s="70">
        <v>1148000</v>
      </c>
    </row>
    <row r="87" spans="31:32" s="60" customFormat="1" x14ac:dyDescent="0.3">
      <c r="AE87" s="60" t="s">
        <v>130</v>
      </c>
      <c r="AF87" s="70">
        <v>4200000</v>
      </c>
    </row>
    <row r="88" spans="31:32" s="60" customFormat="1" x14ac:dyDescent="0.3">
      <c r="AE88" s="60" t="s">
        <v>131</v>
      </c>
      <c r="AF88" s="70">
        <v>2026000</v>
      </c>
    </row>
    <row r="89" spans="31:32" s="60" customFormat="1" x14ac:dyDescent="0.3">
      <c r="AE89" s="60" t="s">
        <v>132</v>
      </c>
      <c r="AF89" s="70">
        <v>2148000</v>
      </c>
    </row>
    <row r="90" spans="31:32" s="60" customFormat="1" x14ac:dyDescent="0.3">
      <c r="AE90" s="60" t="s">
        <v>133</v>
      </c>
      <c r="AF90" s="70">
        <v>3098000</v>
      </c>
    </row>
    <row r="91" spans="31:32" s="60" customFormat="1" x14ac:dyDescent="0.3">
      <c r="AE91" s="60" t="s">
        <v>134</v>
      </c>
      <c r="AF91" s="70">
        <v>2016000</v>
      </c>
    </row>
    <row r="92" spans="31:32" s="60" customFormat="1" x14ac:dyDescent="0.3">
      <c r="AE92" s="60" t="s">
        <v>135</v>
      </c>
      <c r="AF92" s="70">
        <v>1112000</v>
      </c>
    </row>
    <row r="93" spans="31:32" s="60" customFormat="1" x14ac:dyDescent="0.3">
      <c r="AE93" s="60" t="s">
        <v>136</v>
      </c>
      <c r="AF93" s="70">
        <v>2539000</v>
      </c>
    </row>
    <row r="94" spans="31:32" s="60" customFormat="1" x14ac:dyDescent="0.3">
      <c r="AE94" s="60" t="s">
        <v>137</v>
      </c>
      <c r="AF94" s="70">
        <v>1716000</v>
      </c>
    </row>
    <row r="95" spans="31:32" s="60" customFormat="1" x14ac:dyDescent="0.3">
      <c r="AE95" s="60" t="s">
        <v>138</v>
      </c>
      <c r="AF95" s="70">
        <v>4040000</v>
      </c>
    </row>
    <row r="96" spans="31:32" s="60" customFormat="1" x14ac:dyDescent="0.3">
      <c r="AE96" s="60" t="s">
        <v>139</v>
      </c>
      <c r="AF96" s="70">
        <v>2171000</v>
      </c>
    </row>
    <row r="97" spans="31:32" s="60" customFormat="1" x14ac:dyDescent="0.3">
      <c r="AE97" s="60" t="s">
        <v>140</v>
      </c>
      <c r="AF97" s="70">
        <v>3368000</v>
      </c>
    </row>
    <row r="98" spans="31:32" s="60" customFormat="1" x14ac:dyDescent="0.3">
      <c r="AE98" s="60" t="s">
        <v>141</v>
      </c>
      <c r="AF98" s="70">
        <v>3525000</v>
      </c>
    </row>
    <row r="99" spans="31:32" s="60" customFormat="1" x14ac:dyDescent="0.3">
      <c r="AE99" s="60" t="s">
        <v>142</v>
      </c>
      <c r="AF99" s="70">
        <v>4492000</v>
      </c>
    </row>
    <row r="100" spans="31:32" s="60" customFormat="1" x14ac:dyDescent="0.3">
      <c r="AE100" s="60" t="s">
        <v>143</v>
      </c>
      <c r="AF100" s="70">
        <v>4674000</v>
      </c>
    </row>
    <row r="101" spans="31:32" s="60" customFormat="1" x14ac:dyDescent="0.3">
      <c r="AE101" s="60" t="s">
        <v>144</v>
      </c>
      <c r="AF101" s="70">
        <v>3068000</v>
      </c>
    </row>
    <row r="102" spans="31:32" s="60" customFormat="1" x14ac:dyDescent="0.3">
      <c r="AE102" s="60" t="s">
        <v>145</v>
      </c>
      <c r="AF102" s="70">
        <v>1000000</v>
      </c>
    </row>
    <row r="103" spans="31:32" s="60" customFormat="1" x14ac:dyDescent="0.3">
      <c r="AE103" s="60" t="s">
        <v>146</v>
      </c>
      <c r="AF103" s="70">
        <v>1322000</v>
      </c>
    </row>
    <row r="104" spans="31:32" s="60" customFormat="1" x14ac:dyDescent="0.3">
      <c r="AE104" s="60" t="s">
        <v>147</v>
      </c>
      <c r="AF104" s="70">
        <v>3905000</v>
      </c>
    </row>
    <row r="105" spans="31:32" s="60" customFormat="1" x14ac:dyDescent="0.3">
      <c r="AE105" s="60" t="s">
        <v>148</v>
      </c>
      <c r="AF105" s="70">
        <v>1674000</v>
      </c>
    </row>
    <row r="106" spans="31:32" s="60" customFormat="1" x14ac:dyDescent="0.3">
      <c r="AE106" s="60" t="s">
        <v>149</v>
      </c>
      <c r="AF106" s="70">
        <v>4624000</v>
      </c>
    </row>
    <row r="107" spans="31:32" s="60" customFormat="1" x14ac:dyDescent="0.3">
      <c r="AE107" s="60" t="s">
        <v>150</v>
      </c>
      <c r="AF107" s="70">
        <v>2513000</v>
      </c>
    </row>
    <row r="108" spans="31:32" s="60" customFormat="1" x14ac:dyDescent="0.3">
      <c r="AE108" s="60" t="s">
        <v>151</v>
      </c>
      <c r="AF108" s="70">
        <v>7054000</v>
      </c>
    </row>
    <row r="109" spans="31:32" s="60" customFormat="1" x14ac:dyDescent="0.3">
      <c r="AE109" s="60" t="s">
        <v>152</v>
      </c>
      <c r="AF109" s="70">
        <v>8818000</v>
      </c>
    </row>
    <row r="110" spans="31:32" s="60" customFormat="1" x14ac:dyDescent="0.3">
      <c r="AE110" s="60" t="s">
        <v>153</v>
      </c>
      <c r="AF110" s="70">
        <v>2381000</v>
      </c>
    </row>
    <row r="111" spans="31:32" s="60" customFormat="1" x14ac:dyDescent="0.3">
      <c r="AE111" s="60" t="s">
        <v>154</v>
      </c>
      <c r="AF111" s="70">
        <v>78757000</v>
      </c>
    </row>
    <row r="112" spans="31:32" s="60" customFormat="1" x14ac:dyDescent="0.3">
      <c r="AE112" s="60" t="s">
        <v>155</v>
      </c>
      <c r="AF112" s="70">
        <v>3700000</v>
      </c>
    </row>
    <row r="113" spans="31:32" s="60" customFormat="1" x14ac:dyDescent="0.3">
      <c r="AE113" s="60" t="s">
        <v>156</v>
      </c>
      <c r="AF113" s="70">
        <v>5316000</v>
      </c>
    </row>
    <row r="114" spans="31:32" s="60" customFormat="1" x14ac:dyDescent="0.3">
      <c r="AE114" s="60" t="s">
        <v>157</v>
      </c>
      <c r="AF114" s="70">
        <v>2019000</v>
      </c>
    </row>
    <row r="115" spans="31:32" s="60" customFormat="1" x14ac:dyDescent="0.3">
      <c r="AE115" s="60" t="s">
        <v>158</v>
      </c>
      <c r="AF115" s="70">
        <v>6763000</v>
      </c>
    </row>
    <row r="116" spans="31:32" s="60" customFormat="1" x14ac:dyDescent="0.3">
      <c r="AE116" s="60" t="s">
        <v>159</v>
      </c>
      <c r="AF116" s="70">
        <v>1729000</v>
      </c>
    </row>
    <row r="117" spans="31:32" s="60" customFormat="1" x14ac:dyDescent="0.3">
      <c r="AE117" s="60" t="s">
        <v>160</v>
      </c>
      <c r="AF117" s="70">
        <v>2234000</v>
      </c>
    </row>
    <row r="118" spans="31:32" s="60" customFormat="1" x14ac:dyDescent="0.3">
      <c r="AE118" s="60" t="s">
        <v>161</v>
      </c>
      <c r="AF118" s="70">
        <v>1325000</v>
      </c>
    </row>
    <row r="119" spans="31:32" s="60" customFormat="1" x14ac:dyDescent="0.3">
      <c r="AE119" s="60" t="s">
        <v>162</v>
      </c>
      <c r="AF119" s="70">
        <v>1348000</v>
      </c>
    </row>
    <row r="120" spans="31:32" s="60" customFormat="1" x14ac:dyDescent="0.3">
      <c r="AE120" s="60" t="s">
        <v>163</v>
      </c>
      <c r="AF120" s="70">
        <v>2409000</v>
      </c>
    </row>
    <row r="121" spans="31:32" s="60" customFormat="1" x14ac:dyDescent="0.3">
      <c r="AE121" s="60" t="s">
        <v>164</v>
      </c>
      <c r="AF121" s="70">
        <v>4405000</v>
      </c>
    </row>
    <row r="122" spans="31:32" s="60" customFormat="1" x14ac:dyDescent="0.3">
      <c r="AE122" s="60" t="s">
        <v>165</v>
      </c>
      <c r="AF122" s="70">
        <v>1793000</v>
      </c>
    </row>
    <row r="123" spans="31:32" s="60" customFormat="1" x14ac:dyDescent="0.3">
      <c r="AE123" s="60" t="s">
        <v>166</v>
      </c>
      <c r="AF123" s="70">
        <v>4523000</v>
      </c>
    </row>
    <row r="124" spans="31:32" s="60" customFormat="1" x14ac:dyDescent="0.3">
      <c r="AE124" s="60" t="s">
        <v>167</v>
      </c>
      <c r="AF124" s="70">
        <v>1228000</v>
      </c>
    </row>
    <row r="125" spans="31:32" s="60" customFormat="1" x14ac:dyDescent="0.3">
      <c r="AE125" s="60" t="s">
        <v>168</v>
      </c>
      <c r="AF125" s="70">
        <v>1219000</v>
      </c>
    </row>
    <row r="126" spans="31:32" s="60" customFormat="1" x14ac:dyDescent="0.3">
      <c r="AE126" s="60" t="s">
        <v>169</v>
      </c>
      <c r="AF126" s="70">
        <v>2352000</v>
      </c>
    </row>
    <row r="127" spans="31:32" s="60" customFormat="1" x14ac:dyDescent="0.3">
      <c r="AE127" s="60" t="s">
        <v>170</v>
      </c>
      <c r="AF127" s="70">
        <v>1564000</v>
      </c>
    </row>
    <row r="128" spans="31:32" s="60" customFormat="1" x14ac:dyDescent="0.3">
      <c r="AE128" s="60" t="s">
        <v>171</v>
      </c>
      <c r="AF128" s="70">
        <v>1046000</v>
      </c>
    </row>
    <row r="129" spans="31:32" s="60" customFormat="1" x14ac:dyDescent="0.3">
      <c r="AE129" s="60" t="s">
        <v>172</v>
      </c>
      <c r="AF129" s="70">
        <v>1374000</v>
      </c>
    </row>
    <row r="130" spans="31:32" s="60" customFormat="1" x14ac:dyDescent="0.3">
      <c r="AE130" s="60" t="s">
        <v>173</v>
      </c>
      <c r="AF130" s="70">
        <v>1317000</v>
      </c>
    </row>
    <row r="131" spans="31:32" s="60" customFormat="1" x14ac:dyDescent="0.3">
      <c r="AE131" s="60" t="s">
        <v>174</v>
      </c>
      <c r="AF131" s="70">
        <v>1786000</v>
      </c>
    </row>
    <row r="132" spans="31:32" s="60" customFormat="1" x14ac:dyDescent="0.3">
      <c r="AE132" s="60" t="s">
        <v>175</v>
      </c>
      <c r="AF132" s="70">
        <v>1407000</v>
      </c>
    </row>
    <row r="133" spans="31:32" s="60" customFormat="1" x14ac:dyDescent="0.3">
      <c r="AE133" s="60" t="s">
        <v>176</v>
      </c>
      <c r="AF133" s="70">
        <v>1070000</v>
      </c>
    </row>
    <row r="134" spans="31:32" s="60" customFormat="1" x14ac:dyDescent="0.3">
      <c r="AE134" s="60" t="s">
        <v>177</v>
      </c>
      <c r="AF134" s="70">
        <v>1000000</v>
      </c>
    </row>
    <row r="135" spans="31:32" s="60" customFormat="1" x14ac:dyDescent="0.3">
      <c r="AE135" s="60" t="s">
        <v>178</v>
      </c>
      <c r="AF135" s="70">
        <v>1294000</v>
      </c>
    </row>
    <row r="136" spans="31:32" s="60" customFormat="1" x14ac:dyDescent="0.3">
      <c r="AE136" s="60" t="s">
        <v>179</v>
      </c>
      <c r="AF136" s="70">
        <v>2665000</v>
      </c>
    </row>
    <row r="137" spans="31:32" s="60" customFormat="1" x14ac:dyDescent="0.3">
      <c r="AE137" s="60" t="s">
        <v>180</v>
      </c>
      <c r="AF137" s="70">
        <v>1105000</v>
      </c>
    </row>
    <row r="138" spans="31:32" s="60" customFormat="1" x14ac:dyDescent="0.3">
      <c r="AE138" s="60" t="s">
        <v>181</v>
      </c>
      <c r="AF138" s="70">
        <v>1142000</v>
      </c>
    </row>
    <row r="139" spans="31:32" s="60" customFormat="1" x14ac:dyDescent="0.3">
      <c r="AE139" s="60" t="s">
        <v>182</v>
      </c>
      <c r="AF139" s="70">
        <v>1072000</v>
      </c>
    </row>
    <row r="140" spans="31:32" s="60" customFormat="1" x14ac:dyDescent="0.3">
      <c r="AE140" s="60" t="s">
        <v>183</v>
      </c>
      <c r="AF140" s="70">
        <v>4340000</v>
      </c>
    </row>
    <row r="141" spans="31:32" s="60" customFormat="1" x14ac:dyDescent="0.3">
      <c r="AE141" s="60" t="s">
        <v>184</v>
      </c>
      <c r="AF141" s="70">
        <v>1169000</v>
      </c>
    </row>
    <row r="142" spans="31:32" s="60" customFormat="1" x14ac:dyDescent="0.3">
      <c r="AE142" s="60" t="s">
        <v>185</v>
      </c>
      <c r="AF142" s="70">
        <v>3362000</v>
      </c>
    </row>
    <row r="143" spans="31:32" s="60" customFormat="1" x14ac:dyDescent="0.3">
      <c r="AE143" s="60" t="s">
        <v>186</v>
      </c>
      <c r="AF143" s="70">
        <v>1225000</v>
      </c>
    </row>
    <row r="144" spans="31:32" s="60" customFormat="1" x14ac:dyDescent="0.3">
      <c r="AE144" s="60" t="s">
        <v>187</v>
      </c>
      <c r="AF144" s="70">
        <v>5749000</v>
      </c>
    </row>
    <row r="145" spans="31:32" s="60" customFormat="1" x14ac:dyDescent="0.3">
      <c r="AE145" s="60" t="s">
        <v>188</v>
      </c>
      <c r="AF145" s="70">
        <v>1172000</v>
      </c>
    </row>
    <row r="146" spans="31:32" s="60" customFormat="1" x14ac:dyDescent="0.3">
      <c r="AE146" s="60" t="s">
        <v>189</v>
      </c>
      <c r="AF146" s="70">
        <v>1863000</v>
      </c>
    </row>
    <row r="147" spans="31:32" s="60" customFormat="1" x14ac:dyDescent="0.3">
      <c r="AE147" s="60" t="s">
        <v>190</v>
      </c>
      <c r="AF147" s="70">
        <v>1113000</v>
      </c>
    </row>
    <row r="148" spans="31:32" s="60" customFormat="1" x14ac:dyDescent="0.3">
      <c r="AE148" s="60" t="s">
        <v>191</v>
      </c>
      <c r="AF148" s="70">
        <v>1167000</v>
      </c>
    </row>
    <row r="149" spans="31:32" s="60" customFormat="1" x14ac:dyDescent="0.3">
      <c r="AE149" s="60" t="s">
        <v>192</v>
      </c>
      <c r="AF149" s="70">
        <v>3292000</v>
      </c>
    </row>
    <row r="150" spans="31:32" s="60" customFormat="1" x14ac:dyDescent="0.3">
      <c r="AE150" s="60" t="s">
        <v>193</v>
      </c>
      <c r="AF150" s="70">
        <v>1139000</v>
      </c>
    </row>
    <row r="151" spans="31:32" s="60" customFormat="1" x14ac:dyDescent="0.3">
      <c r="AE151" s="60" t="s">
        <v>194</v>
      </c>
      <c r="AF151" s="70">
        <v>4201000</v>
      </c>
    </row>
    <row r="152" spans="31:32" s="60" customFormat="1" x14ac:dyDescent="0.3">
      <c r="AE152" s="60" t="s">
        <v>195</v>
      </c>
      <c r="AF152" s="70">
        <v>7477000</v>
      </c>
    </row>
    <row r="153" spans="31:32" s="60" customFormat="1" x14ac:dyDescent="0.3">
      <c r="AE153" s="60" t="s">
        <v>196</v>
      </c>
      <c r="AF153" s="70">
        <v>1589000</v>
      </c>
    </row>
    <row r="154" spans="31:32" s="60" customFormat="1" x14ac:dyDescent="0.3">
      <c r="AE154" s="60" t="s">
        <v>197</v>
      </c>
      <c r="AF154" s="70">
        <v>4453000</v>
      </c>
    </row>
    <row r="155" spans="31:32" s="60" customFormat="1" x14ac:dyDescent="0.3">
      <c r="AE155" s="60" t="s">
        <v>198</v>
      </c>
      <c r="AF155" s="70">
        <v>2445000</v>
      </c>
    </row>
    <row r="156" spans="31:32" s="60" customFormat="1" x14ac:dyDescent="0.3">
      <c r="AE156" s="60" t="s">
        <v>199</v>
      </c>
      <c r="AF156" s="70">
        <v>5836000</v>
      </c>
    </row>
    <row r="157" spans="31:32" s="60" customFormat="1" x14ac:dyDescent="0.3">
      <c r="AE157" s="60" t="s">
        <v>200</v>
      </c>
      <c r="AF157" s="70">
        <v>1707000</v>
      </c>
    </row>
    <row r="158" spans="31:32" s="60" customFormat="1" x14ac:dyDescent="0.3">
      <c r="AE158" s="60" t="s">
        <v>201</v>
      </c>
      <c r="AF158" s="70">
        <v>3078000</v>
      </c>
    </row>
    <row r="159" spans="31:32" s="60" customFormat="1" x14ac:dyDescent="0.3">
      <c r="AE159" s="60" t="s">
        <v>202</v>
      </c>
      <c r="AF159" s="70">
        <v>1345000</v>
      </c>
    </row>
    <row r="160" spans="31:32" s="60" customFormat="1" x14ac:dyDescent="0.3">
      <c r="AE160" s="60" t="s">
        <v>203</v>
      </c>
      <c r="AF160" s="70">
        <v>3173000</v>
      </c>
    </row>
    <row r="161" spans="31:32" s="60" customFormat="1" x14ac:dyDescent="0.3">
      <c r="AE161" s="60" t="s">
        <v>204</v>
      </c>
      <c r="AF161" s="70">
        <v>1182000</v>
      </c>
    </row>
    <row r="162" spans="31:32" s="60" customFormat="1" x14ac:dyDescent="0.3">
      <c r="AE162" s="60" t="s">
        <v>54</v>
      </c>
      <c r="AF162" s="70">
        <v>4556000</v>
      </c>
    </row>
    <row r="163" spans="31:32" s="60" customFormat="1" x14ac:dyDescent="0.3">
      <c r="AE163" s="60" t="s">
        <v>205</v>
      </c>
      <c r="AF163" s="70">
        <v>3283000</v>
      </c>
    </row>
    <row r="164" spans="31:32" s="60" customFormat="1" x14ac:dyDescent="0.3">
      <c r="AE164" s="60" t="s">
        <v>206</v>
      </c>
      <c r="AF164" s="70">
        <v>1599000</v>
      </c>
    </row>
    <row r="165" spans="31:32" s="60" customFormat="1" x14ac:dyDescent="0.3">
      <c r="AE165" s="60" t="s">
        <v>207</v>
      </c>
      <c r="AF165" s="70">
        <v>1000000</v>
      </c>
    </row>
    <row r="166" spans="31:32" s="60" customFormat="1" x14ac:dyDescent="0.3">
      <c r="AE166" s="60" t="s">
        <v>208</v>
      </c>
      <c r="AF166" s="70">
        <v>2264000</v>
      </c>
    </row>
    <row r="167" spans="31:32" s="60" customFormat="1" x14ac:dyDescent="0.3">
      <c r="AE167" s="60" t="s">
        <v>209</v>
      </c>
      <c r="AF167" s="70">
        <v>2879000</v>
      </c>
    </row>
    <row r="168" spans="31:32" s="60" customFormat="1" x14ac:dyDescent="0.3">
      <c r="AE168" s="60" t="s">
        <v>210</v>
      </c>
      <c r="AF168" s="70">
        <v>2131000</v>
      </c>
    </row>
    <row r="169" spans="31:32" s="60" customFormat="1" x14ac:dyDescent="0.3">
      <c r="AE169" s="60" t="s">
        <v>211</v>
      </c>
      <c r="AF169" s="70">
        <v>6374000</v>
      </c>
    </row>
    <row r="170" spans="31:32" s="60" customFormat="1" x14ac:dyDescent="0.3">
      <c r="AE170" s="60" t="s">
        <v>212</v>
      </c>
      <c r="AF170" s="70">
        <v>3723000</v>
      </c>
    </row>
    <row r="171" spans="31:32" s="60" customFormat="1" x14ac:dyDescent="0.3">
      <c r="AE171" s="60" t="s">
        <v>213</v>
      </c>
      <c r="AF171" s="70">
        <v>1818000</v>
      </c>
    </row>
    <row r="172" spans="31:32" s="60" customFormat="1" x14ac:dyDescent="0.3">
      <c r="AE172" s="60" t="s">
        <v>214</v>
      </c>
      <c r="AF172" s="70">
        <v>2029000</v>
      </c>
    </row>
    <row r="173" spans="31:32" x14ac:dyDescent="0.3">
      <c r="AE173" t="s">
        <v>215</v>
      </c>
      <c r="AF173" s="69">
        <v>1851000</v>
      </c>
    </row>
    <row r="174" spans="31:32" x14ac:dyDescent="0.3">
      <c r="AE174" t="s">
        <v>216</v>
      </c>
      <c r="AF174" s="69">
        <v>1437000</v>
      </c>
    </row>
    <row r="175" spans="31:32" x14ac:dyDescent="0.3">
      <c r="AE175" t="s">
        <v>217</v>
      </c>
      <c r="AF175" s="69">
        <v>1983000</v>
      </c>
    </row>
    <row r="176" spans="31:32" x14ac:dyDescent="0.3">
      <c r="AE176" t="s">
        <v>218</v>
      </c>
      <c r="AF176" s="69">
        <v>1922000</v>
      </c>
    </row>
    <row r="177" spans="31:32" x14ac:dyDescent="0.3">
      <c r="AE177" t="s">
        <v>219</v>
      </c>
      <c r="AF177" s="69">
        <v>1649000</v>
      </c>
    </row>
    <row r="178" spans="31:32" x14ac:dyDescent="0.3">
      <c r="AE178" t="s">
        <v>220</v>
      </c>
      <c r="AF178" s="69">
        <v>2050000</v>
      </c>
    </row>
    <row r="179" spans="31:32" x14ac:dyDescent="0.3">
      <c r="AE179" t="s">
        <v>221</v>
      </c>
      <c r="AF179" s="69">
        <v>1286000</v>
      </c>
    </row>
    <row r="180" spans="31:32" x14ac:dyDescent="0.3">
      <c r="AE180" t="s">
        <v>222</v>
      </c>
      <c r="AF180" s="69">
        <v>2097000</v>
      </c>
    </row>
    <row r="181" spans="31:32" x14ac:dyDescent="0.3">
      <c r="AE181" t="s">
        <v>223</v>
      </c>
      <c r="AF181" s="69">
        <v>2513000</v>
      </c>
    </row>
    <row r="182" spans="31:32" x14ac:dyDescent="0.3">
      <c r="AE182" t="s">
        <v>224</v>
      </c>
      <c r="AF182" s="69">
        <v>1461000</v>
      </c>
    </row>
    <row r="183" spans="31:32" x14ac:dyDescent="0.3">
      <c r="AE183" t="s">
        <v>225</v>
      </c>
      <c r="AF183" s="69">
        <v>1055000</v>
      </c>
    </row>
    <row r="184" spans="31:32" x14ac:dyDescent="0.3">
      <c r="AE184" t="s">
        <v>226</v>
      </c>
      <c r="AF184" s="69">
        <v>1403000</v>
      </c>
    </row>
    <row r="185" spans="31:32" x14ac:dyDescent="0.3">
      <c r="AE185" t="s">
        <v>227</v>
      </c>
      <c r="AF185" s="69">
        <v>2675000</v>
      </c>
    </row>
    <row r="186" spans="31:32" x14ac:dyDescent="0.3">
      <c r="AE186" t="s">
        <v>228</v>
      </c>
      <c r="AF186" s="69">
        <v>1207000</v>
      </c>
    </row>
    <row r="187" spans="31:32" x14ac:dyDescent="0.3">
      <c r="AE187" t="s">
        <v>229</v>
      </c>
      <c r="AF187" s="69">
        <v>1000000</v>
      </c>
    </row>
    <row r="188" spans="31:32" x14ac:dyDescent="0.3">
      <c r="AE188" t="s">
        <v>230</v>
      </c>
      <c r="AF188" s="69">
        <v>2858000</v>
      </c>
    </row>
    <row r="189" spans="31:32" x14ac:dyDescent="0.3">
      <c r="AE189" t="s">
        <v>231</v>
      </c>
      <c r="AF189" s="69">
        <v>1695000</v>
      </c>
    </row>
    <row r="190" spans="31:32" x14ac:dyDescent="0.3">
      <c r="AE190" t="s">
        <v>232</v>
      </c>
      <c r="AF190" s="69">
        <v>1569000</v>
      </c>
    </row>
    <row r="191" spans="31:32" x14ac:dyDescent="0.3">
      <c r="AE191" t="s">
        <v>233</v>
      </c>
      <c r="AF191" s="69">
        <v>1235000</v>
      </c>
    </row>
    <row r="192" spans="31:32" x14ac:dyDescent="0.3">
      <c r="AE192" t="s">
        <v>234</v>
      </c>
      <c r="AF192" s="69">
        <v>1000000</v>
      </c>
    </row>
    <row r="193" spans="31:32" x14ac:dyDescent="0.3">
      <c r="AE193" t="s">
        <v>235</v>
      </c>
      <c r="AF193" s="69">
        <v>1571000</v>
      </c>
    </row>
    <row r="194" spans="31:32" x14ac:dyDescent="0.3">
      <c r="AE194" t="s">
        <v>236</v>
      </c>
      <c r="AF194" s="69">
        <v>3786000</v>
      </c>
    </row>
    <row r="195" spans="31:32" x14ac:dyDescent="0.3">
      <c r="AE195" t="s">
        <v>237</v>
      </c>
      <c r="AF195" s="69">
        <v>1232000</v>
      </c>
    </row>
    <row r="196" spans="31:32" x14ac:dyDescent="0.3">
      <c r="AE196" t="s">
        <v>238</v>
      </c>
      <c r="AF196" s="69">
        <v>1146000</v>
      </c>
    </row>
    <row r="197" spans="31:32" x14ac:dyDescent="0.3">
      <c r="AE197" t="s">
        <v>239</v>
      </c>
      <c r="AF197" s="69">
        <v>1000000</v>
      </c>
    </row>
    <row r="198" spans="31:32" x14ac:dyDescent="0.3">
      <c r="AE198" t="s">
        <v>240</v>
      </c>
      <c r="AF198" s="69">
        <v>1437000</v>
      </c>
    </row>
    <row r="199" spans="31:32" x14ac:dyDescent="0.3">
      <c r="AE199" t="s">
        <v>241</v>
      </c>
      <c r="AF199" s="69">
        <v>1000000</v>
      </c>
    </row>
    <row r="200" spans="31:32" x14ac:dyDescent="0.3">
      <c r="AE200" t="s">
        <v>242</v>
      </c>
      <c r="AF200" s="69">
        <v>1220000</v>
      </c>
    </row>
    <row r="201" spans="31:32" x14ac:dyDescent="0.3">
      <c r="AE201" t="s">
        <v>243</v>
      </c>
      <c r="AF201" s="69">
        <v>1270000</v>
      </c>
    </row>
    <row r="202" spans="31:32" x14ac:dyDescent="0.3">
      <c r="AE202" t="s">
        <v>244</v>
      </c>
      <c r="AF202" s="69">
        <v>1249000</v>
      </c>
    </row>
    <row r="203" spans="31:32" x14ac:dyDescent="0.3">
      <c r="AE203" t="s">
        <v>245</v>
      </c>
      <c r="AF203" s="69">
        <v>1274000</v>
      </c>
    </row>
    <row r="204" spans="31:32" x14ac:dyDescent="0.3">
      <c r="AE204" t="s">
        <v>246</v>
      </c>
      <c r="AF204" s="69">
        <v>1595000</v>
      </c>
    </row>
    <row r="205" spans="31:32" x14ac:dyDescent="0.3">
      <c r="AE205" t="s">
        <v>247</v>
      </c>
      <c r="AF205" s="69">
        <v>1319000</v>
      </c>
    </row>
    <row r="206" spans="31:32" x14ac:dyDescent="0.3">
      <c r="AE206" t="s">
        <v>248</v>
      </c>
      <c r="AF206" s="69">
        <v>1088000</v>
      </c>
    </row>
    <row r="207" spans="31:32" x14ac:dyDescent="0.3">
      <c r="AE207" t="s">
        <v>249</v>
      </c>
      <c r="AF207" s="69">
        <v>1000000</v>
      </c>
    </row>
    <row r="208" spans="31:32" x14ac:dyDescent="0.3">
      <c r="AE208" t="s">
        <v>250</v>
      </c>
      <c r="AF208" s="69">
        <v>1085000</v>
      </c>
    </row>
    <row r="209" spans="31:32" x14ac:dyDescent="0.3">
      <c r="AE209" t="s">
        <v>251</v>
      </c>
      <c r="AF209" s="69">
        <v>1055000</v>
      </c>
    </row>
    <row r="210" spans="31:32" x14ac:dyDescent="0.3">
      <c r="AE210" t="s">
        <v>252</v>
      </c>
      <c r="AF210" s="69">
        <v>1000000</v>
      </c>
    </row>
    <row r="211" spans="31:32" x14ac:dyDescent="0.3">
      <c r="AE211" t="s">
        <v>253</v>
      </c>
      <c r="AF211" s="69">
        <v>1000000</v>
      </c>
    </row>
    <row r="212" spans="31:32" x14ac:dyDescent="0.3">
      <c r="AE212" t="s">
        <v>254</v>
      </c>
      <c r="AF212" s="69">
        <v>1058000</v>
      </c>
    </row>
    <row r="213" spans="31:32" x14ac:dyDescent="0.3">
      <c r="AE213" t="s">
        <v>255</v>
      </c>
      <c r="AF213" s="69">
        <v>1000000</v>
      </c>
    </row>
    <row r="214" spans="31:32" x14ac:dyDescent="0.3">
      <c r="AE214" t="s">
        <v>256</v>
      </c>
      <c r="AF214" s="69">
        <v>1142000</v>
      </c>
    </row>
    <row r="215" spans="31:32" x14ac:dyDescent="0.3">
      <c r="AE215" t="s">
        <v>257</v>
      </c>
      <c r="AF215" s="69">
        <v>1093000</v>
      </c>
    </row>
    <row r="216" spans="31:32" x14ac:dyDescent="0.3">
      <c r="AE216" t="s">
        <v>258</v>
      </c>
      <c r="AF216" s="69">
        <v>1023000</v>
      </c>
    </row>
    <row r="217" spans="31:32" x14ac:dyDescent="0.3">
      <c r="AE217" t="s">
        <v>259</v>
      </c>
      <c r="AF217" s="69">
        <v>1010000</v>
      </c>
    </row>
    <row r="218" spans="31:32" x14ac:dyDescent="0.3">
      <c r="AE218" t="s">
        <v>260</v>
      </c>
      <c r="AF218" s="69">
        <v>1131000</v>
      </c>
    </row>
    <row r="219" spans="31:32" x14ac:dyDescent="0.3">
      <c r="AE219" t="s">
        <v>261</v>
      </c>
      <c r="AF219" s="69">
        <v>3608000</v>
      </c>
    </row>
    <row r="220" spans="31:32" x14ac:dyDescent="0.3">
      <c r="AE220" t="s">
        <v>262</v>
      </c>
      <c r="AF220" s="69">
        <v>1000000</v>
      </c>
    </row>
    <row r="221" spans="31:32" x14ac:dyDescent="0.3">
      <c r="AE221" t="s">
        <v>263</v>
      </c>
      <c r="AF221" s="69">
        <v>1130000</v>
      </c>
    </row>
    <row r="222" spans="31:32" x14ac:dyDescent="0.3">
      <c r="AE222" t="s">
        <v>264</v>
      </c>
      <c r="AF222" s="69">
        <v>1000000</v>
      </c>
    </row>
    <row r="223" spans="31:32" x14ac:dyDescent="0.3">
      <c r="AE223" t="s">
        <v>265</v>
      </c>
      <c r="AF223" s="69">
        <v>1117000</v>
      </c>
    </row>
    <row r="224" spans="31:32" x14ac:dyDescent="0.3">
      <c r="AE224" t="s">
        <v>266</v>
      </c>
      <c r="AF224" s="69">
        <v>1089000</v>
      </c>
    </row>
    <row r="225" spans="31:32" x14ac:dyDescent="0.3">
      <c r="AE225" t="s">
        <v>267</v>
      </c>
      <c r="AF225" s="69">
        <v>1924000</v>
      </c>
    </row>
    <row r="226" spans="31:32" x14ac:dyDescent="0.3">
      <c r="AE226" t="s">
        <v>268</v>
      </c>
      <c r="AF226" s="69">
        <v>1422000</v>
      </c>
    </row>
    <row r="227" spans="31:32" x14ac:dyDescent="0.3">
      <c r="AE227" t="s">
        <v>269</v>
      </c>
      <c r="AF227" s="69">
        <v>2579000</v>
      </c>
    </row>
    <row r="228" spans="31:32" x14ac:dyDescent="0.3">
      <c r="AE228" t="s">
        <v>270</v>
      </c>
      <c r="AF228" s="69">
        <v>3215000</v>
      </c>
    </row>
    <row r="229" spans="31:32" x14ac:dyDescent="0.3">
      <c r="AE229" t="s">
        <v>271</v>
      </c>
      <c r="AF229" s="69">
        <v>1740000</v>
      </c>
    </row>
    <row r="230" spans="31:32" x14ac:dyDescent="0.3">
      <c r="AE230" t="s">
        <v>272</v>
      </c>
      <c r="AF230" s="69">
        <v>1581000</v>
      </c>
    </row>
    <row r="231" spans="31:32" x14ac:dyDescent="0.3">
      <c r="AE231" t="s">
        <v>273</v>
      </c>
      <c r="AF231" s="69">
        <v>1954000</v>
      </c>
    </row>
    <row r="232" spans="31:32" x14ac:dyDescent="0.3">
      <c r="AE232" t="s">
        <v>274</v>
      </c>
      <c r="AF232" s="69">
        <v>1231000</v>
      </c>
    </row>
    <row r="233" spans="31:32" x14ac:dyDescent="0.3">
      <c r="AE233" t="s">
        <v>275</v>
      </c>
      <c r="AF233" s="69">
        <v>5185000</v>
      </c>
    </row>
    <row r="234" spans="31:32" x14ac:dyDescent="0.3">
      <c r="AE234" t="s">
        <v>276</v>
      </c>
      <c r="AF234" s="69">
        <v>5111000</v>
      </c>
    </row>
    <row r="235" spans="31:32" x14ac:dyDescent="0.3">
      <c r="AE235" t="s">
        <v>277</v>
      </c>
      <c r="AF235" s="69">
        <v>1108000</v>
      </c>
    </row>
    <row r="236" spans="31:32" x14ac:dyDescent="0.3">
      <c r="AE236" t="s">
        <v>278</v>
      </c>
      <c r="AF236" s="69">
        <v>1184000</v>
      </c>
    </row>
    <row r="237" spans="31:32" x14ac:dyDescent="0.3">
      <c r="AE237" t="s">
        <v>279</v>
      </c>
      <c r="AF237" s="69">
        <v>1497000</v>
      </c>
    </row>
    <row r="238" spans="31:32" x14ac:dyDescent="0.3">
      <c r="AE238" t="s">
        <v>280</v>
      </c>
      <c r="AF238" s="69">
        <v>1238000</v>
      </c>
    </row>
    <row r="239" spans="31:32" x14ac:dyDescent="0.3">
      <c r="AE239" t="s">
        <v>281</v>
      </c>
      <c r="AF239" s="69">
        <v>2033000</v>
      </c>
    </row>
    <row r="240" spans="31:32" x14ac:dyDescent="0.3">
      <c r="AE240" t="s">
        <v>282</v>
      </c>
      <c r="AF240" s="69">
        <v>1578000</v>
      </c>
    </row>
    <row r="241" spans="31:32" x14ac:dyDescent="0.3">
      <c r="AE241" t="s">
        <v>283</v>
      </c>
      <c r="AF241" s="69">
        <v>2798000</v>
      </c>
    </row>
    <row r="242" spans="31:32" x14ac:dyDescent="0.3">
      <c r="AE242" t="s">
        <v>284</v>
      </c>
      <c r="AF242" s="69">
        <v>2728000</v>
      </c>
    </row>
    <row r="243" spans="31:32" x14ac:dyDescent="0.3">
      <c r="AE243" t="s">
        <v>285</v>
      </c>
      <c r="AF243" s="69">
        <v>1243000</v>
      </c>
    </row>
    <row r="244" spans="31:32" x14ac:dyDescent="0.3">
      <c r="AE244" t="s">
        <v>286</v>
      </c>
      <c r="AF244" s="69">
        <v>2635000</v>
      </c>
    </row>
    <row r="245" spans="31:32" x14ac:dyDescent="0.3">
      <c r="AE245" t="s">
        <v>287</v>
      </c>
      <c r="AF245" s="69">
        <v>1180000</v>
      </c>
    </row>
    <row r="246" spans="31:32" x14ac:dyDescent="0.3">
      <c r="AE246" t="s">
        <v>288</v>
      </c>
      <c r="AF246" s="69">
        <v>2502000</v>
      </c>
    </row>
    <row r="247" spans="31:32" x14ac:dyDescent="0.3">
      <c r="AE247" t="s">
        <v>289</v>
      </c>
      <c r="AF247" s="69">
        <v>5227000</v>
      </c>
    </row>
    <row r="248" spans="31:32" x14ac:dyDescent="0.3">
      <c r="AE248" t="s">
        <v>290</v>
      </c>
      <c r="AF248" s="69">
        <v>1768000</v>
      </c>
    </row>
    <row r="249" spans="31:32" x14ac:dyDescent="0.3">
      <c r="AE249" t="s">
        <v>291</v>
      </c>
      <c r="AF249" s="69">
        <v>1604000</v>
      </c>
    </row>
    <row r="250" spans="31:32" x14ac:dyDescent="0.3">
      <c r="AE250" t="s">
        <v>292</v>
      </c>
      <c r="AF250" s="69">
        <v>1857000</v>
      </c>
    </row>
    <row r="251" spans="31:32" x14ac:dyDescent="0.3">
      <c r="AE251" t="s">
        <v>293</v>
      </c>
      <c r="AF251" s="69">
        <v>1027000</v>
      </c>
    </row>
    <row r="252" spans="31:32" x14ac:dyDescent="0.3">
      <c r="AE252" t="s">
        <v>294</v>
      </c>
      <c r="AF252" s="69">
        <v>2299000</v>
      </c>
    </row>
    <row r="253" spans="31:32" x14ac:dyDescent="0.3">
      <c r="AE253" t="s">
        <v>295</v>
      </c>
      <c r="AF253" s="69">
        <v>32877000</v>
      </c>
    </row>
    <row r="254" spans="31:32" x14ac:dyDescent="0.3">
      <c r="AE254" t="s">
        <v>296</v>
      </c>
      <c r="AF254" s="69">
        <v>1629000</v>
      </c>
    </row>
  </sheetData>
  <mergeCells count="8">
    <mergeCell ref="A35:N39"/>
    <mergeCell ref="A10:N10"/>
    <mergeCell ref="A26:N26"/>
    <mergeCell ref="A1:O1"/>
    <mergeCell ref="D3:H3"/>
    <mergeCell ref="B5:C5"/>
    <mergeCell ref="B6:C6"/>
    <mergeCell ref="B7:C7"/>
  </mergeCells>
  <dataValidations count="7">
    <dataValidation type="whole" operator="lessThanOrEqual" showInputMessage="1" showErrorMessage="1" sqref="B7:C7" xr:uid="{00000000-0002-0000-0000-000000000000}">
      <formula1>B5</formula1>
    </dataValidation>
    <dataValidation type="list" showInputMessage="1" showErrorMessage="1" sqref="A8:H9" xr:uid="{00000000-0002-0000-0000-000001000000}">
      <formula1>$I$78:$I$361</formula1>
    </dataValidation>
    <dataValidation type="whole" allowBlank="1" showInputMessage="1" showErrorMessage="1" sqref="B14:M14 I13:M13 E21:N21 B21" xr:uid="{00000000-0002-0000-0000-000002000000}">
      <formula1>-99999999999</formula1>
      <formula2>999999999999</formula2>
    </dataValidation>
    <dataValidation type="list" allowBlank="1" showInputMessage="1" showErrorMessage="1" sqref="N8" xr:uid="{00000000-0002-0000-0000-000003000000}">
      <formula1>$AB$4:$AB$15</formula1>
    </dataValidation>
    <dataValidation type="whole" showInputMessage="1" showErrorMessage="1" sqref="C21:D21 E20:M20" xr:uid="{00000000-0002-0000-0000-000004000000}">
      <formula1>-99999999999</formula1>
      <formula2>999999999999</formula2>
    </dataValidation>
    <dataValidation type="list" allowBlank="1" showInputMessage="1" showErrorMessage="1" sqref="D3:H3" xr:uid="{00000000-0002-0000-0000-000005000000}">
      <formula1>$AE$2:$AE$258</formula1>
    </dataValidation>
    <dataValidation type="list" allowBlank="1" showInputMessage="1" showErrorMessage="1" sqref="O3" xr:uid="{00000000-0002-0000-0000-000006000000}">
      <formula1>$AE:$AE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4" orientation="landscape" r:id="rId1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6"/>
  <sheetViews>
    <sheetView workbookViewId="0">
      <selection activeCell="C29" sqref="C29"/>
    </sheetView>
  </sheetViews>
  <sheetFormatPr defaultColWidth="57" defaultRowHeight="14.4" x14ac:dyDescent="0.3"/>
  <cols>
    <col min="1" max="1" width="57" style="60"/>
    <col min="2" max="2" width="103.6640625" style="60" customWidth="1"/>
    <col min="3" max="257" width="57" style="60"/>
    <col min="258" max="258" width="103.6640625" style="60" customWidth="1"/>
    <col min="259" max="513" width="57" style="60"/>
    <col min="514" max="514" width="103.6640625" style="60" customWidth="1"/>
    <col min="515" max="769" width="57" style="60"/>
    <col min="770" max="770" width="103.6640625" style="60" customWidth="1"/>
    <col min="771" max="1025" width="57" style="60"/>
    <col min="1026" max="1026" width="103.6640625" style="60" customWidth="1"/>
    <col min="1027" max="1281" width="57" style="60"/>
    <col min="1282" max="1282" width="103.6640625" style="60" customWidth="1"/>
    <col min="1283" max="1537" width="57" style="60"/>
    <col min="1538" max="1538" width="103.6640625" style="60" customWidth="1"/>
    <col min="1539" max="1793" width="57" style="60"/>
    <col min="1794" max="1794" width="103.6640625" style="60" customWidth="1"/>
    <col min="1795" max="2049" width="57" style="60"/>
    <col min="2050" max="2050" width="103.6640625" style="60" customWidth="1"/>
    <col min="2051" max="2305" width="57" style="60"/>
    <col min="2306" max="2306" width="103.6640625" style="60" customWidth="1"/>
    <col min="2307" max="2561" width="57" style="60"/>
    <col min="2562" max="2562" width="103.6640625" style="60" customWidth="1"/>
    <col min="2563" max="2817" width="57" style="60"/>
    <col min="2818" max="2818" width="103.6640625" style="60" customWidth="1"/>
    <col min="2819" max="3073" width="57" style="60"/>
    <col min="3074" max="3074" width="103.6640625" style="60" customWidth="1"/>
    <col min="3075" max="3329" width="57" style="60"/>
    <col min="3330" max="3330" width="103.6640625" style="60" customWidth="1"/>
    <col min="3331" max="3585" width="57" style="60"/>
    <col min="3586" max="3586" width="103.6640625" style="60" customWidth="1"/>
    <col min="3587" max="3841" width="57" style="60"/>
    <col min="3842" max="3842" width="103.6640625" style="60" customWidth="1"/>
    <col min="3843" max="4097" width="57" style="60"/>
    <col min="4098" max="4098" width="103.6640625" style="60" customWidth="1"/>
    <col min="4099" max="4353" width="57" style="60"/>
    <col min="4354" max="4354" width="103.6640625" style="60" customWidth="1"/>
    <col min="4355" max="4609" width="57" style="60"/>
    <col min="4610" max="4610" width="103.6640625" style="60" customWidth="1"/>
    <col min="4611" max="4865" width="57" style="60"/>
    <col min="4866" max="4866" width="103.6640625" style="60" customWidth="1"/>
    <col min="4867" max="5121" width="57" style="60"/>
    <col min="5122" max="5122" width="103.6640625" style="60" customWidth="1"/>
    <col min="5123" max="5377" width="57" style="60"/>
    <col min="5378" max="5378" width="103.6640625" style="60" customWidth="1"/>
    <col min="5379" max="5633" width="57" style="60"/>
    <col min="5634" max="5634" width="103.6640625" style="60" customWidth="1"/>
    <col min="5635" max="5889" width="57" style="60"/>
    <col min="5890" max="5890" width="103.6640625" style="60" customWidth="1"/>
    <col min="5891" max="6145" width="57" style="60"/>
    <col min="6146" max="6146" width="103.6640625" style="60" customWidth="1"/>
    <col min="6147" max="6401" width="57" style="60"/>
    <col min="6402" max="6402" width="103.6640625" style="60" customWidth="1"/>
    <col min="6403" max="6657" width="57" style="60"/>
    <col min="6658" max="6658" width="103.6640625" style="60" customWidth="1"/>
    <col min="6659" max="6913" width="57" style="60"/>
    <col min="6914" max="6914" width="103.6640625" style="60" customWidth="1"/>
    <col min="6915" max="7169" width="57" style="60"/>
    <col min="7170" max="7170" width="103.6640625" style="60" customWidth="1"/>
    <col min="7171" max="7425" width="57" style="60"/>
    <col min="7426" max="7426" width="103.6640625" style="60" customWidth="1"/>
    <col min="7427" max="7681" width="57" style="60"/>
    <col min="7682" max="7682" width="103.6640625" style="60" customWidth="1"/>
    <col min="7683" max="7937" width="57" style="60"/>
    <col min="7938" max="7938" width="103.6640625" style="60" customWidth="1"/>
    <col min="7939" max="8193" width="57" style="60"/>
    <col min="8194" max="8194" width="103.6640625" style="60" customWidth="1"/>
    <col min="8195" max="8449" width="57" style="60"/>
    <col min="8450" max="8450" width="103.6640625" style="60" customWidth="1"/>
    <col min="8451" max="8705" width="57" style="60"/>
    <col min="8706" max="8706" width="103.6640625" style="60" customWidth="1"/>
    <col min="8707" max="8961" width="57" style="60"/>
    <col min="8962" max="8962" width="103.6640625" style="60" customWidth="1"/>
    <col min="8963" max="9217" width="57" style="60"/>
    <col min="9218" max="9218" width="103.6640625" style="60" customWidth="1"/>
    <col min="9219" max="9473" width="57" style="60"/>
    <col min="9474" max="9474" width="103.6640625" style="60" customWidth="1"/>
    <col min="9475" max="9729" width="57" style="60"/>
    <col min="9730" max="9730" width="103.6640625" style="60" customWidth="1"/>
    <col min="9731" max="9985" width="57" style="60"/>
    <col min="9986" max="9986" width="103.6640625" style="60" customWidth="1"/>
    <col min="9987" max="10241" width="57" style="60"/>
    <col min="10242" max="10242" width="103.6640625" style="60" customWidth="1"/>
    <col min="10243" max="10497" width="57" style="60"/>
    <col min="10498" max="10498" width="103.6640625" style="60" customWidth="1"/>
    <col min="10499" max="10753" width="57" style="60"/>
    <col min="10754" max="10754" width="103.6640625" style="60" customWidth="1"/>
    <col min="10755" max="11009" width="57" style="60"/>
    <col min="11010" max="11010" width="103.6640625" style="60" customWidth="1"/>
    <col min="11011" max="11265" width="57" style="60"/>
    <col min="11266" max="11266" width="103.6640625" style="60" customWidth="1"/>
    <col min="11267" max="11521" width="57" style="60"/>
    <col min="11522" max="11522" width="103.6640625" style="60" customWidth="1"/>
    <col min="11523" max="11777" width="57" style="60"/>
    <col min="11778" max="11778" width="103.6640625" style="60" customWidth="1"/>
    <col min="11779" max="12033" width="57" style="60"/>
    <col min="12034" max="12034" width="103.6640625" style="60" customWidth="1"/>
    <col min="12035" max="12289" width="57" style="60"/>
    <col min="12290" max="12290" width="103.6640625" style="60" customWidth="1"/>
    <col min="12291" max="12545" width="57" style="60"/>
    <col min="12546" max="12546" width="103.6640625" style="60" customWidth="1"/>
    <col min="12547" max="12801" width="57" style="60"/>
    <col min="12802" max="12802" width="103.6640625" style="60" customWidth="1"/>
    <col min="12803" max="13057" width="57" style="60"/>
    <col min="13058" max="13058" width="103.6640625" style="60" customWidth="1"/>
    <col min="13059" max="13313" width="57" style="60"/>
    <col min="13314" max="13314" width="103.6640625" style="60" customWidth="1"/>
    <col min="13315" max="13569" width="57" style="60"/>
    <col min="13570" max="13570" width="103.6640625" style="60" customWidth="1"/>
    <col min="13571" max="13825" width="57" style="60"/>
    <col min="13826" max="13826" width="103.6640625" style="60" customWidth="1"/>
    <col min="13827" max="14081" width="57" style="60"/>
    <col min="14082" max="14082" width="103.6640625" style="60" customWidth="1"/>
    <col min="14083" max="14337" width="57" style="60"/>
    <col min="14338" max="14338" width="103.6640625" style="60" customWidth="1"/>
    <col min="14339" max="14593" width="57" style="60"/>
    <col min="14594" max="14594" width="103.6640625" style="60" customWidth="1"/>
    <col min="14595" max="14849" width="57" style="60"/>
    <col min="14850" max="14850" width="103.6640625" style="60" customWidth="1"/>
    <col min="14851" max="15105" width="57" style="60"/>
    <col min="15106" max="15106" width="103.6640625" style="60" customWidth="1"/>
    <col min="15107" max="15361" width="57" style="60"/>
    <col min="15362" max="15362" width="103.6640625" style="60" customWidth="1"/>
    <col min="15363" max="15617" width="57" style="60"/>
    <col min="15618" max="15618" width="103.6640625" style="60" customWidth="1"/>
    <col min="15619" max="15873" width="57" style="60"/>
    <col min="15874" max="15874" width="103.6640625" style="60" customWidth="1"/>
    <col min="15875" max="16129" width="57" style="60"/>
    <col min="16130" max="16130" width="103.6640625" style="60" customWidth="1"/>
    <col min="16131" max="16384" width="57" style="60"/>
  </cols>
  <sheetData>
    <row r="1" spans="1:2" x14ac:dyDescent="0.3">
      <c r="A1" s="97" t="s">
        <v>37</v>
      </c>
      <c r="B1" s="97"/>
    </row>
    <row r="2" spans="1:2" x14ac:dyDescent="0.3">
      <c r="A2" s="68" t="s">
        <v>38</v>
      </c>
      <c r="B2" s="68" t="s">
        <v>39</v>
      </c>
    </row>
    <row r="3" spans="1:2" x14ac:dyDescent="0.3">
      <c r="A3" s="95" t="s">
        <v>40</v>
      </c>
      <c r="B3" s="96"/>
    </row>
    <row r="4" spans="1:2" x14ac:dyDescent="0.3">
      <c r="A4" s="95"/>
      <c r="B4" s="96"/>
    </row>
    <row r="5" spans="1:2" x14ac:dyDescent="0.3">
      <c r="A5" s="95"/>
      <c r="B5" s="96"/>
    </row>
    <row r="6" spans="1:2" x14ac:dyDescent="0.3">
      <c r="A6" s="95"/>
      <c r="B6" s="96"/>
    </row>
    <row r="7" spans="1:2" x14ac:dyDescent="0.3">
      <c r="A7" s="95" t="s">
        <v>41</v>
      </c>
      <c r="B7" s="96"/>
    </row>
    <row r="8" spans="1:2" x14ac:dyDescent="0.3">
      <c r="A8" s="95"/>
      <c r="B8" s="96"/>
    </row>
    <row r="9" spans="1:2" x14ac:dyDescent="0.3">
      <c r="A9" s="95"/>
      <c r="B9" s="96"/>
    </row>
    <row r="10" spans="1:2" x14ac:dyDescent="0.3">
      <c r="A10" s="95"/>
      <c r="B10" s="96"/>
    </row>
    <row r="11" spans="1:2" x14ac:dyDescent="0.3">
      <c r="A11" s="95" t="s">
        <v>40</v>
      </c>
      <c r="B11" s="96"/>
    </row>
    <row r="12" spans="1:2" x14ac:dyDescent="0.3">
      <c r="A12" s="95"/>
      <c r="B12" s="96"/>
    </row>
    <row r="13" spans="1:2" x14ac:dyDescent="0.3">
      <c r="A13" s="95"/>
      <c r="B13" s="96"/>
    </row>
    <row r="14" spans="1:2" x14ac:dyDescent="0.3">
      <c r="A14" s="95"/>
      <c r="B14" s="96"/>
    </row>
    <row r="15" spans="1:2" x14ac:dyDescent="0.3">
      <c r="A15" s="95" t="s">
        <v>41</v>
      </c>
      <c r="B15" s="96"/>
    </row>
    <row r="16" spans="1:2" x14ac:dyDescent="0.3">
      <c r="A16" s="95"/>
      <c r="B16" s="96"/>
    </row>
    <row r="17" spans="1:2" x14ac:dyDescent="0.3">
      <c r="A17" s="95"/>
      <c r="B17" s="96"/>
    </row>
    <row r="18" spans="1:2" x14ac:dyDescent="0.3">
      <c r="A18" s="95"/>
      <c r="B18" s="96"/>
    </row>
    <row r="19" spans="1:2" x14ac:dyDescent="0.3">
      <c r="A19" s="95" t="s">
        <v>40</v>
      </c>
      <c r="B19" s="96"/>
    </row>
    <row r="20" spans="1:2" x14ac:dyDescent="0.3">
      <c r="A20" s="95"/>
      <c r="B20" s="96"/>
    </row>
    <row r="21" spans="1:2" x14ac:dyDescent="0.3">
      <c r="A21" s="95"/>
      <c r="B21" s="96"/>
    </row>
    <row r="22" spans="1:2" x14ac:dyDescent="0.3">
      <c r="A22" s="95"/>
      <c r="B22" s="96"/>
    </row>
    <row r="23" spans="1:2" x14ac:dyDescent="0.3">
      <c r="A23" s="95" t="s">
        <v>41</v>
      </c>
      <c r="B23" s="96"/>
    </row>
    <row r="24" spans="1:2" x14ac:dyDescent="0.3">
      <c r="A24" s="95"/>
      <c r="B24" s="96"/>
    </row>
    <row r="25" spans="1:2" x14ac:dyDescent="0.3">
      <c r="A25" s="95"/>
      <c r="B25" s="96"/>
    </row>
    <row r="26" spans="1:2" x14ac:dyDescent="0.3">
      <c r="A26" s="95"/>
      <c r="B26" s="96"/>
    </row>
  </sheetData>
  <mergeCells count="13">
    <mergeCell ref="A15:A18"/>
    <mergeCell ref="B15:B18"/>
    <mergeCell ref="A19:A22"/>
    <mergeCell ref="B19:B22"/>
    <mergeCell ref="A23:A26"/>
    <mergeCell ref="B23:B26"/>
    <mergeCell ref="A11:A14"/>
    <mergeCell ref="B11:B14"/>
    <mergeCell ref="A1:B1"/>
    <mergeCell ref="A3:A6"/>
    <mergeCell ref="B3:B6"/>
    <mergeCell ref="A7:A10"/>
    <mergeCell ref="B7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2017-18 FY</vt:lpstr>
      <vt:lpstr>Material Problems</vt:lpstr>
      <vt:lpstr>'2017-18 FY'!Print_Area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Mandla Gumede</dc:creator>
  <cp:lastModifiedBy>Josephine Petro</cp:lastModifiedBy>
  <cp:lastPrinted>2020-01-09T10:53:10Z</cp:lastPrinted>
  <dcterms:created xsi:type="dcterms:W3CDTF">2016-02-11T14:54:33Z</dcterms:created>
  <dcterms:modified xsi:type="dcterms:W3CDTF">2020-06-11T04:39:08Z</dcterms:modified>
</cp:coreProperties>
</file>