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vmun-my.sharepoint.com/personal/jpetro_bvm_gov_za/Documents/Desktop/"/>
    </mc:Choice>
  </mc:AlternateContent>
  <xr:revisionPtr revIDLastSave="2" documentId="8_{44C2BE70-F51A-4BA8-8D6E-138A953EC10F}" xr6:coauthVersionLast="47" xr6:coauthVersionMax="47" xr10:uidLastSave="{8FDF11AA-17A8-4C6D-9225-5427400A37BC}"/>
  <bookViews>
    <workbookView xWindow="-108" yWindow="-108" windowWidth="23256" windowHeight="12576" xr2:uid="{CEE55FEC-CBF0-4EFB-924F-D5DADB9DADFC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Equivalents'!$A$1:$AC$44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X59" i="1" l="1"/>
  <c r="BV59" i="1"/>
  <c r="BT59" i="1"/>
  <c r="BP57" i="1"/>
  <c r="BE50" i="1"/>
  <c r="BC50" i="1"/>
  <c r="BA50" i="1"/>
  <c r="AY50" i="1"/>
  <c r="AW50" i="1"/>
  <c r="AU50" i="1"/>
  <c r="AS50" i="1"/>
  <c r="Z49" i="1"/>
  <c r="Z50" i="1" s="1"/>
  <c r="Z47" i="1"/>
  <c r="GF34" i="1"/>
  <c r="CX34" i="1"/>
  <c r="CY5" i="1" s="1"/>
  <c r="BB34" i="1"/>
  <c r="AR34" i="1"/>
  <c r="AS5" i="1" s="1"/>
  <c r="AD34" i="1"/>
  <c r="AE5" i="1" s="1"/>
  <c r="T34" i="1"/>
  <c r="U5" i="1" s="1"/>
  <c r="F34" i="1"/>
  <c r="GH33" i="1"/>
  <c r="BT31" i="1"/>
  <c r="BP31" i="1"/>
  <c r="GJ29" i="1"/>
  <c r="GJ34" i="1" s="1"/>
  <c r="GK5" i="1" s="1"/>
  <c r="GH29" i="1"/>
  <c r="GF29" i="1"/>
  <c r="GD29" i="1"/>
  <c r="GD34" i="1" s="1"/>
  <c r="GB29" i="1"/>
  <c r="GB34" i="1" s="1"/>
  <c r="GC5" i="1" s="1"/>
  <c r="FZ29" i="1"/>
  <c r="FZ34" i="1" s="1"/>
  <c r="GA5" i="1" s="1"/>
  <c r="FX29" i="1"/>
  <c r="FX34" i="1" s="1"/>
  <c r="FV29" i="1"/>
  <c r="FV34" i="1" s="1"/>
  <c r="FW5" i="1" s="1"/>
  <c r="FT29" i="1"/>
  <c r="FT34" i="1" s="1"/>
  <c r="FU5" i="1" s="1"/>
  <c r="FR29" i="1"/>
  <c r="FR34" i="1" s="1"/>
  <c r="FS5" i="1" s="1"/>
  <c r="FP29" i="1"/>
  <c r="FP34" i="1" s="1"/>
  <c r="FQ5" i="1" s="1"/>
  <c r="FN29" i="1"/>
  <c r="FN34" i="1" s="1"/>
  <c r="FO5" i="1" s="1"/>
  <c r="FL29" i="1"/>
  <c r="FL34" i="1" s="1"/>
  <c r="FM5" i="1" s="1"/>
  <c r="FJ29" i="1"/>
  <c r="FJ34" i="1" s="1"/>
  <c r="FK5" i="1" s="1"/>
  <c r="FH29" i="1"/>
  <c r="FH34" i="1" s="1"/>
  <c r="FI5" i="1" s="1"/>
  <c r="FF29" i="1"/>
  <c r="FF34" i="1" s="1"/>
  <c r="FG5" i="1" s="1"/>
  <c r="FD29" i="1"/>
  <c r="FD34" i="1" s="1"/>
  <c r="FE5" i="1" s="1"/>
  <c r="FB29" i="1"/>
  <c r="FB34" i="1" s="1"/>
  <c r="FC5" i="1" s="1"/>
  <c r="EZ29" i="1"/>
  <c r="EZ34" i="1" s="1"/>
  <c r="EX29" i="1"/>
  <c r="EX34" i="1" s="1"/>
  <c r="EY5" i="1" s="1"/>
  <c r="EV29" i="1"/>
  <c r="EV34" i="1" s="1"/>
  <c r="EW5" i="1" s="1"/>
  <c r="ET29" i="1"/>
  <c r="ET34" i="1" s="1"/>
  <c r="EU5" i="1" s="1"/>
  <c r="ER29" i="1"/>
  <c r="ER34" i="1" s="1"/>
  <c r="ES5" i="1" s="1"/>
  <c r="EP29" i="1"/>
  <c r="EP34" i="1" s="1"/>
  <c r="EQ5" i="1" s="1"/>
  <c r="EN29" i="1"/>
  <c r="EN34" i="1" s="1"/>
  <c r="EO5" i="1" s="1"/>
  <c r="EL29" i="1"/>
  <c r="EL34" i="1" s="1"/>
  <c r="EM5" i="1" s="1"/>
  <c r="EJ29" i="1"/>
  <c r="EJ34" i="1" s="1"/>
  <c r="EH29" i="1"/>
  <c r="EH34" i="1" s="1"/>
  <c r="EI5" i="1" s="1"/>
  <c r="EF29" i="1"/>
  <c r="EF34" i="1" s="1"/>
  <c r="EG5" i="1" s="1"/>
  <c r="ED29" i="1"/>
  <c r="ED34" i="1" s="1"/>
  <c r="EE5" i="1" s="1"/>
  <c r="EB29" i="1"/>
  <c r="EB34" i="1" s="1"/>
  <c r="EC5" i="1" s="1"/>
  <c r="DZ29" i="1"/>
  <c r="DZ34" i="1" s="1"/>
  <c r="EA5" i="1" s="1"/>
  <c r="DX29" i="1"/>
  <c r="DX34" i="1" s="1"/>
  <c r="DY5" i="1" s="1"/>
  <c r="DV29" i="1"/>
  <c r="DV34" i="1" s="1"/>
  <c r="DW5" i="1" s="1"/>
  <c r="DT29" i="1"/>
  <c r="DT34" i="1" s="1"/>
  <c r="DU5" i="1" s="1"/>
  <c r="DR29" i="1"/>
  <c r="DR34" i="1" s="1"/>
  <c r="DS5" i="1" s="1"/>
  <c r="DP29" i="1"/>
  <c r="DP34" i="1" s="1"/>
  <c r="DQ5" i="1" s="1"/>
  <c r="DN29" i="1"/>
  <c r="DN34" i="1" s="1"/>
  <c r="DO5" i="1" s="1"/>
  <c r="DL29" i="1"/>
  <c r="DL34" i="1" s="1"/>
  <c r="DM5" i="1" s="1"/>
  <c r="DJ29" i="1"/>
  <c r="DJ34" i="1" s="1"/>
  <c r="DK5" i="1" s="1"/>
  <c r="DH29" i="1"/>
  <c r="DH34" i="1" s="1"/>
  <c r="DI5" i="1" s="1"/>
  <c r="DF29" i="1"/>
  <c r="DF34" i="1" s="1"/>
  <c r="DG5" i="1" s="1"/>
  <c r="DD29" i="1"/>
  <c r="DD34" i="1" s="1"/>
  <c r="DB29" i="1"/>
  <c r="DB34" i="1" s="1"/>
  <c r="DC5" i="1" s="1"/>
  <c r="CZ29" i="1"/>
  <c r="CZ34" i="1" s="1"/>
  <c r="CX29" i="1"/>
  <c r="CV29" i="1"/>
  <c r="CV34" i="1" s="1"/>
  <c r="CW5" i="1" s="1"/>
  <c r="CT29" i="1"/>
  <c r="CT34" i="1" s="1"/>
  <c r="CU5" i="1" s="1"/>
  <c r="CR29" i="1"/>
  <c r="CR34" i="1" s="1"/>
  <c r="CS5" i="1" s="1"/>
  <c r="CP29" i="1"/>
  <c r="CP34" i="1" s="1"/>
  <c r="CQ5" i="1" s="1"/>
  <c r="CN29" i="1"/>
  <c r="CN34" i="1" s="1"/>
  <c r="CO5" i="1" s="1"/>
  <c r="CL29" i="1"/>
  <c r="CL34" i="1" s="1"/>
  <c r="CM5" i="1" s="1"/>
  <c r="CJ29" i="1"/>
  <c r="CJ34" i="1" s="1"/>
  <c r="CK5" i="1" s="1"/>
  <c r="CH29" i="1"/>
  <c r="CH34" i="1" s="1"/>
  <c r="CI5" i="1" s="1"/>
  <c r="CF29" i="1"/>
  <c r="CF34" i="1" s="1"/>
  <c r="CG5" i="1" s="1"/>
  <c r="CD29" i="1"/>
  <c r="CD34" i="1" s="1"/>
  <c r="CE5" i="1" s="1"/>
  <c r="CB29" i="1"/>
  <c r="CB34" i="1" s="1"/>
  <c r="CC5" i="1" s="1"/>
  <c r="BZ29" i="1"/>
  <c r="BZ34" i="1" s="1"/>
  <c r="CA5" i="1" s="1"/>
  <c r="BX29" i="1"/>
  <c r="BX34" i="1" s="1"/>
  <c r="BV29" i="1"/>
  <c r="BV34" i="1" s="1"/>
  <c r="BT29" i="1"/>
  <c r="BR29" i="1"/>
  <c r="BR34" i="1" s="1"/>
  <c r="BP29" i="1"/>
  <c r="BN29" i="1"/>
  <c r="BN34" i="1" s="1"/>
  <c r="BL29" i="1"/>
  <c r="BL34" i="1" s="1"/>
  <c r="BM5" i="1" s="1"/>
  <c r="BJ29" i="1"/>
  <c r="BJ34" i="1" s="1"/>
  <c r="BK5" i="1" s="1"/>
  <c r="BH29" i="1"/>
  <c r="BH34" i="1" s="1"/>
  <c r="BF29" i="1"/>
  <c r="BF34" i="1" s="1"/>
  <c r="BG5" i="1" s="1"/>
  <c r="BD29" i="1"/>
  <c r="BD34" i="1" s="1"/>
  <c r="BE5" i="1" s="1"/>
  <c r="BB29" i="1"/>
  <c r="AZ29" i="1"/>
  <c r="AZ34" i="1" s="1"/>
  <c r="AX29" i="1"/>
  <c r="AX34" i="1" s="1"/>
  <c r="AV29" i="1"/>
  <c r="AV34" i="1" s="1"/>
  <c r="AW5" i="1" s="1"/>
  <c r="AT29" i="1"/>
  <c r="AT34" i="1" s="1"/>
  <c r="AR29" i="1"/>
  <c r="AP29" i="1"/>
  <c r="AP34" i="1" s="1"/>
  <c r="AQ5" i="1" s="1"/>
  <c r="AN29" i="1"/>
  <c r="AN34" i="1" s="1"/>
  <c r="AO5" i="1" s="1"/>
  <c r="AL29" i="1"/>
  <c r="AL34" i="1" s="1"/>
  <c r="AM5" i="1" s="1"/>
  <c r="AJ29" i="1"/>
  <c r="AJ34" i="1" s="1"/>
  <c r="AH29" i="1"/>
  <c r="AH34" i="1" s="1"/>
  <c r="AI5" i="1" s="1"/>
  <c r="AF29" i="1"/>
  <c r="AF34" i="1" s="1"/>
  <c r="AG5" i="1" s="1"/>
  <c r="AD29" i="1"/>
  <c r="AB29" i="1"/>
  <c r="AB34" i="1" s="1"/>
  <c r="Z29" i="1"/>
  <c r="Z34" i="1" s="1"/>
  <c r="X29" i="1"/>
  <c r="X34" i="1" s="1"/>
  <c r="Y5" i="1" s="1"/>
  <c r="V29" i="1"/>
  <c r="V34" i="1" s="1"/>
  <c r="T29" i="1"/>
  <c r="R29" i="1"/>
  <c r="R34" i="1" s="1"/>
  <c r="S5" i="1" s="1"/>
  <c r="P29" i="1"/>
  <c r="P34" i="1" s="1"/>
  <c r="Q5" i="1" s="1"/>
  <c r="N29" i="1"/>
  <c r="N34" i="1" s="1"/>
  <c r="O5" i="1" s="1"/>
  <c r="L29" i="1"/>
  <c r="L34" i="1" s="1"/>
  <c r="J29" i="1"/>
  <c r="J34" i="1" s="1"/>
  <c r="K5" i="1" s="1"/>
  <c r="H29" i="1"/>
  <c r="H34" i="1" s="1"/>
  <c r="I5" i="1" s="1"/>
  <c r="F29" i="1"/>
  <c r="D29" i="1"/>
  <c r="D34" i="1" s="1"/>
  <c r="B29" i="1"/>
  <c r="B34" i="1" s="1"/>
  <c r="GJ23" i="1"/>
  <c r="GH23" i="1"/>
  <c r="GF23" i="1"/>
  <c r="GD23" i="1"/>
  <c r="GB23" i="1"/>
  <c r="FZ23" i="1"/>
  <c r="FX23" i="1"/>
  <c r="FV23" i="1"/>
  <c r="FT23" i="1"/>
  <c r="FR23" i="1"/>
  <c r="FP23" i="1"/>
  <c r="FN23" i="1"/>
  <c r="FL23" i="1"/>
  <c r="FJ23" i="1"/>
  <c r="FH23" i="1"/>
  <c r="FF23" i="1"/>
  <c r="FD23" i="1"/>
  <c r="FB23" i="1"/>
  <c r="EZ23" i="1"/>
  <c r="EX23" i="1"/>
  <c r="EV23" i="1"/>
  <c r="ET23" i="1"/>
  <c r="ER23" i="1"/>
  <c r="EP23" i="1"/>
  <c r="EN23" i="1"/>
  <c r="EL23" i="1"/>
  <c r="EJ23" i="1"/>
  <c r="EH23" i="1"/>
  <c r="EF23" i="1"/>
  <c r="ED23" i="1"/>
  <c r="EB23" i="1"/>
  <c r="DZ23" i="1"/>
  <c r="DX23" i="1"/>
  <c r="DV23" i="1"/>
  <c r="DT23" i="1"/>
  <c r="DR23" i="1"/>
  <c r="DP23" i="1"/>
  <c r="DN23" i="1"/>
  <c r="DL23" i="1"/>
  <c r="DJ23" i="1"/>
  <c r="DH23" i="1"/>
  <c r="DF23" i="1"/>
  <c r="DD23" i="1"/>
  <c r="DB23" i="1"/>
  <c r="CZ23" i="1"/>
  <c r="CX23" i="1"/>
  <c r="CV23" i="1"/>
  <c r="CT23" i="1"/>
  <c r="CR23" i="1"/>
  <c r="CP23" i="1"/>
  <c r="CN23" i="1"/>
  <c r="CL23" i="1"/>
  <c r="CJ23" i="1"/>
  <c r="CH23" i="1"/>
  <c r="CF23" i="1"/>
  <c r="CD23" i="1"/>
  <c r="CB23" i="1"/>
  <c r="BZ23" i="1"/>
  <c r="BX23" i="1"/>
  <c r="BV23" i="1"/>
  <c r="BT23" i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D23" i="1"/>
  <c r="B23" i="1"/>
  <c r="GK16" i="1"/>
  <c r="GI16" i="1"/>
  <c r="GG16" i="1"/>
  <c r="GE16" i="1"/>
  <c r="GC16" i="1"/>
  <c r="GA16" i="1"/>
  <c r="FY16" i="1"/>
  <c r="FW16" i="1"/>
  <c r="FU16" i="1"/>
  <c r="FS16" i="1"/>
  <c r="FQ16" i="1"/>
  <c r="FO16" i="1"/>
  <c r="FM16" i="1"/>
  <c r="FK16" i="1"/>
  <c r="FI16" i="1"/>
  <c r="FG16" i="1"/>
  <c r="FE16" i="1"/>
  <c r="FC16" i="1"/>
  <c r="FA16" i="1"/>
  <c r="EY16" i="1"/>
  <c r="EW16" i="1"/>
  <c r="EU16" i="1"/>
  <c r="ES16" i="1"/>
  <c r="EQ16" i="1"/>
  <c r="EO16" i="1"/>
  <c r="EM16" i="1"/>
  <c r="EK16" i="1"/>
  <c r="EI16" i="1"/>
  <c r="EG16" i="1"/>
  <c r="EE16" i="1"/>
  <c r="EC16" i="1"/>
  <c r="EA16" i="1"/>
  <c r="DY16" i="1"/>
  <c r="DW16" i="1"/>
  <c r="DU16" i="1"/>
  <c r="DS16" i="1"/>
  <c r="DQ16" i="1"/>
  <c r="DO16" i="1"/>
  <c r="DM16" i="1"/>
  <c r="DK16" i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DE15" i="1"/>
  <c r="GK14" i="1"/>
  <c r="GI14" i="1"/>
  <c r="GG14" i="1"/>
  <c r="GE14" i="1"/>
  <c r="GC14" i="1"/>
  <c r="GA14" i="1"/>
  <c r="FY14" i="1"/>
  <c r="FW14" i="1"/>
  <c r="FU14" i="1"/>
  <c r="FS14" i="1"/>
  <c r="FQ14" i="1"/>
  <c r="FO14" i="1"/>
  <c r="FM14" i="1"/>
  <c r="FK14" i="1"/>
  <c r="FI14" i="1"/>
  <c r="FG14" i="1"/>
  <c r="FE14" i="1"/>
  <c r="FC14" i="1"/>
  <c r="FA14" i="1"/>
  <c r="EY14" i="1"/>
  <c r="EW14" i="1"/>
  <c r="EU14" i="1"/>
  <c r="ES14" i="1"/>
  <c r="EQ14" i="1"/>
  <c r="EO14" i="1"/>
  <c r="EM14" i="1"/>
  <c r="EK14" i="1"/>
  <c r="EI14" i="1"/>
  <c r="EG14" i="1"/>
  <c r="EE14" i="1"/>
  <c r="EC14" i="1"/>
  <c r="EA14" i="1"/>
  <c r="DY14" i="1"/>
  <c r="DW14" i="1"/>
  <c r="DU14" i="1"/>
  <c r="DS14" i="1"/>
  <c r="DQ14" i="1"/>
  <c r="DO14" i="1"/>
  <c r="DM14" i="1"/>
  <c r="DJ14" i="1"/>
  <c r="DK14" i="1" s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GJ13" i="1"/>
  <c r="GK13" i="1" s="1"/>
  <c r="GH13" i="1"/>
  <c r="GI13" i="1" s="1"/>
  <c r="GF13" i="1"/>
  <c r="GG13" i="1" s="1"/>
  <c r="GD13" i="1"/>
  <c r="GE13" i="1" s="1"/>
  <c r="GB13" i="1"/>
  <c r="GC13" i="1" s="1"/>
  <c r="FZ13" i="1"/>
  <c r="GA13" i="1" s="1"/>
  <c r="FX13" i="1"/>
  <c r="FY13" i="1" s="1"/>
  <c r="FV13" i="1"/>
  <c r="FW13" i="1" s="1"/>
  <c r="FT13" i="1"/>
  <c r="FU13" i="1" s="1"/>
  <c r="FR13" i="1"/>
  <c r="FS13" i="1" s="1"/>
  <c r="FP13" i="1"/>
  <c r="FQ13" i="1" s="1"/>
  <c r="FN13" i="1"/>
  <c r="FO13" i="1" s="1"/>
  <c r="FL13" i="1"/>
  <c r="FM13" i="1" s="1"/>
  <c r="FK13" i="1"/>
  <c r="FJ13" i="1"/>
  <c r="FH13" i="1"/>
  <c r="FI13" i="1" s="1"/>
  <c r="FF13" i="1"/>
  <c r="FG13" i="1" s="1"/>
  <c r="FD13" i="1"/>
  <c r="FE13" i="1" s="1"/>
  <c r="FB13" i="1"/>
  <c r="FC13" i="1" s="1"/>
  <c r="EZ13" i="1"/>
  <c r="FA13" i="1" s="1"/>
  <c r="EX13" i="1"/>
  <c r="EY13" i="1" s="1"/>
  <c r="EV13" i="1"/>
  <c r="EW13" i="1" s="1"/>
  <c r="ET13" i="1"/>
  <c r="EU13" i="1" s="1"/>
  <c r="ER13" i="1"/>
  <c r="ES13" i="1" s="1"/>
  <c r="EP13" i="1"/>
  <c r="EQ13" i="1" s="1"/>
  <c r="EN13" i="1"/>
  <c r="EO13" i="1" s="1"/>
  <c r="EL13" i="1"/>
  <c r="EM13" i="1" s="1"/>
  <c r="EJ13" i="1"/>
  <c r="EK13" i="1" s="1"/>
  <c r="EH13" i="1"/>
  <c r="EI13" i="1" s="1"/>
  <c r="EF13" i="1"/>
  <c r="EG13" i="1" s="1"/>
  <c r="EE13" i="1"/>
  <c r="ED13" i="1"/>
  <c r="EB13" i="1"/>
  <c r="EC13" i="1" s="1"/>
  <c r="DZ13" i="1"/>
  <c r="EA13" i="1" s="1"/>
  <c r="DX13" i="1"/>
  <c r="DY13" i="1" s="1"/>
  <c r="DV13" i="1"/>
  <c r="DW13" i="1" s="1"/>
  <c r="DU13" i="1"/>
  <c r="DT13" i="1"/>
  <c r="DR13" i="1"/>
  <c r="DS13" i="1" s="1"/>
  <c r="DP13" i="1"/>
  <c r="DQ13" i="1" s="1"/>
  <c r="DN13" i="1"/>
  <c r="DO13" i="1" s="1"/>
  <c r="DL13" i="1"/>
  <c r="DM13" i="1" s="1"/>
  <c r="DJ13" i="1"/>
  <c r="DK13" i="1" s="1"/>
  <c r="DH13" i="1"/>
  <c r="DI13" i="1" s="1"/>
  <c r="DF13" i="1"/>
  <c r="DG13" i="1" s="1"/>
  <c r="DD13" i="1"/>
  <c r="DE13" i="1" s="1"/>
  <c r="DB13" i="1"/>
  <c r="DC13" i="1" s="1"/>
  <c r="DA13" i="1"/>
  <c r="CZ13" i="1"/>
  <c r="CX13" i="1"/>
  <c r="CY13" i="1" s="1"/>
  <c r="CV13" i="1"/>
  <c r="CW13" i="1" s="1"/>
  <c r="CT13" i="1"/>
  <c r="CU13" i="1" s="1"/>
  <c r="CR13" i="1"/>
  <c r="CS13" i="1" s="1"/>
  <c r="CQ13" i="1"/>
  <c r="CP13" i="1"/>
  <c r="CN13" i="1"/>
  <c r="CO13" i="1" s="1"/>
  <c r="CL13" i="1"/>
  <c r="CM13" i="1" s="1"/>
  <c r="CK13" i="1"/>
  <c r="CJ13" i="1"/>
  <c r="CH13" i="1"/>
  <c r="CI13" i="1" s="1"/>
  <c r="CF13" i="1"/>
  <c r="CG13" i="1" s="1"/>
  <c r="CD13" i="1"/>
  <c r="CE13" i="1" s="1"/>
  <c r="CB13" i="1"/>
  <c r="CC13" i="1" s="1"/>
  <c r="BZ13" i="1"/>
  <c r="CA13" i="1" s="1"/>
  <c r="BY13" i="1"/>
  <c r="BX13" i="1"/>
  <c r="BV13" i="1"/>
  <c r="BW13" i="1" s="1"/>
  <c r="BT13" i="1"/>
  <c r="BU13" i="1" s="1"/>
  <c r="BR13" i="1"/>
  <c r="BS13" i="1" s="1"/>
  <c r="BP13" i="1"/>
  <c r="BQ13" i="1" s="1"/>
  <c r="BN13" i="1"/>
  <c r="BO13" i="1" s="1"/>
  <c r="BL13" i="1"/>
  <c r="BM13" i="1" s="1"/>
  <c r="BJ13" i="1"/>
  <c r="BK13" i="1" s="1"/>
  <c r="BH13" i="1"/>
  <c r="BI13" i="1" s="1"/>
  <c r="BF13" i="1"/>
  <c r="BG13" i="1" s="1"/>
  <c r="BE13" i="1"/>
  <c r="BD13" i="1"/>
  <c r="BB13" i="1"/>
  <c r="BC13" i="1" s="1"/>
  <c r="AZ13" i="1"/>
  <c r="BA13" i="1" s="1"/>
  <c r="AX13" i="1"/>
  <c r="AY13" i="1" s="1"/>
  <c r="AV13" i="1"/>
  <c r="AW13" i="1" s="1"/>
  <c r="AT13" i="1"/>
  <c r="AU13" i="1" s="1"/>
  <c r="AR13" i="1"/>
  <c r="AS13" i="1" s="1"/>
  <c r="AP13" i="1"/>
  <c r="AQ13" i="1" s="1"/>
  <c r="AN13" i="1"/>
  <c r="AO13" i="1" s="1"/>
  <c r="AL13" i="1"/>
  <c r="AM13" i="1" s="1"/>
  <c r="AJ13" i="1"/>
  <c r="AK13" i="1" s="1"/>
  <c r="AH13" i="1"/>
  <c r="AI13" i="1" s="1"/>
  <c r="AF13" i="1"/>
  <c r="AG13" i="1" s="1"/>
  <c r="AD13" i="1"/>
  <c r="AE13" i="1" s="1"/>
  <c r="AB13" i="1"/>
  <c r="AC13" i="1" s="1"/>
  <c r="AA13" i="1"/>
  <c r="X13" i="1"/>
  <c r="Y13" i="1" s="1"/>
  <c r="V13" i="1"/>
  <c r="W13" i="1" s="1"/>
  <c r="T13" i="1"/>
  <c r="U13" i="1" s="1"/>
  <c r="R13" i="1"/>
  <c r="S13" i="1" s="1"/>
  <c r="P13" i="1"/>
  <c r="Q13" i="1" s="1"/>
  <c r="N13" i="1"/>
  <c r="O13" i="1" s="1"/>
  <c r="L13" i="1"/>
  <c r="M13" i="1" s="1"/>
  <c r="J13" i="1"/>
  <c r="K13" i="1" s="1"/>
  <c r="H13" i="1"/>
  <c r="I13" i="1" s="1"/>
  <c r="F13" i="1"/>
  <c r="G13" i="1" s="1"/>
  <c r="D13" i="1"/>
  <c r="E13" i="1" s="1"/>
  <c r="B13" i="1"/>
  <c r="C13" i="1" s="1"/>
  <c r="GJ12" i="1"/>
  <c r="GK12" i="1" s="1"/>
  <c r="GH12" i="1"/>
  <c r="GI12" i="1" s="1"/>
  <c r="GF12" i="1"/>
  <c r="GG12" i="1" s="1"/>
  <c r="GD12" i="1"/>
  <c r="GE12" i="1" s="1"/>
  <c r="GB12" i="1"/>
  <c r="GC12" i="1" s="1"/>
  <c r="FZ12" i="1"/>
  <c r="GA12" i="1" s="1"/>
  <c r="FX12" i="1"/>
  <c r="FY12" i="1" s="1"/>
  <c r="FV12" i="1"/>
  <c r="FW12" i="1" s="1"/>
  <c r="FT12" i="1"/>
  <c r="FU12" i="1" s="1"/>
  <c r="FR12" i="1"/>
  <c r="FS12" i="1" s="1"/>
  <c r="FP12" i="1"/>
  <c r="FQ12" i="1" s="1"/>
  <c r="FN12" i="1"/>
  <c r="FO12" i="1" s="1"/>
  <c r="FL12" i="1"/>
  <c r="FM12" i="1" s="1"/>
  <c r="FJ12" i="1"/>
  <c r="FK12" i="1" s="1"/>
  <c r="FH12" i="1"/>
  <c r="FI12" i="1" s="1"/>
  <c r="FG12" i="1"/>
  <c r="FF12" i="1"/>
  <c r="FD12" i="1"/>
  <c r="FE12" i="1" s="1"/>
  <c r="FB12" i="1"/>
  <c r="FC12" i="1" s="1"/>
  <c r="EZ12" i="1"/>
  <c r="FA12" i="1" s="1"/>
  <c r="EX12" i="1"/>
  <c r="EY12" i="1" s="1"/>
  <c r="EV12" i="1"/>
  <c r="EW12" i="1" s="1"/>
  <c r="ET12" i="1"/>
  <c r="EU12" i="1" s="1"/>
  <c r="ES12" i="1"/>
  <c r="ER12" i="1"/>
  <c r="EP12" i="1"/>
  <c r="EQ12" i="1" s="1"/>
  <c r="EN12" i="1"/>
  <c r="EO12" i="1" s="1"/>
  <c r="EL12" i="1"/>
  <c r="EM12" i="1" s="1"/>
  <c r="EK12" i="1"/>
  <c r="EH12" i="1"/>
  <c r="EI12" i="1" s="1"/>
  <c r="EF12" i="1"/>
  <c r="EG12" i="1" s="1"/>
  <c r="ED12" i="1"/>
  <c r="EE12" i="1" s="1"/>
  <c r="EB12" i="1"/>
  <c r="EC12" i="1" s="1"/>
  <c r="DZ12" i="1"/>
  <c r="EA12" i="1" s="1"/>
  <c r="DX12" i="1"/>
  <c r="DY12" i="1" s="1"/>
  <c r="DV12" i="1"/>
  <c r="DW12" i="1" s="1"/>
  <c r="DU12" i="1"/>
  <c r="DR12" i="1"/>
  <c r="DS12" i="1" s="1"/>
  <c r="DQ12" i="1"/>
  <c r="DN12" i="1"/>
  <c r="DO12" i="1" s="1"/>
  <c r="DM12" i="1"/>
  <c r="DK12" i="1"/>
  <c r="DH12" i="1"/>
  <c r="DI12" i="1" s="1"/>
  <c r="DG12" i="1"/>
  <c r="DF12" i="1"/>
  <c r="DD12" i="1"/>
  <c r="DE12" i="1" s="1"/>
  <c r="DB12" i="1"/>
  <c r="DC12" i="1" s="1"/>
  <c r="CZ12" i="1"/>
  <c r="DA12" i="1" s="1"/>
  <c r="CX12" i="1"/>
  <c r="CY12" i="1" s="1"/>
  <c r="CW12" i="1"/>
  <c r="CT12" i="1"/>
  <c r="CU12" i="1" s="1"/>
  <c r="CR12" i="1"/>
  <c r="CS12" i="1" s="1"/>
  <c r="CQ12" i="1"/>
  <c r="CO12" i="1"/>
  <c r="CM12" i="1"/>
  <c r="CK12" i="1"/>
  <c r="CH12" i="1"/>
  <c r="CI12" i="1" s="1"/>
  <c r="CG12" i="1"/>
  <c r="CE12" i="1"/>
  <c r="CB12" i="1"/>
  <c r="CC12" i="1" s="1"/>
  <c r="CA12" i="1"/>
  <c r="BX12" i="1"/>
  <c r="BY12" i="1" s="1"/>
  <c r="BV12" i="1"/>
  <c r="BW12" i="1" s="1"/>
  <c r="BT12" i="1"/>
  <c r="BU12" i="1" s="1"/>
  <c r="BS12" i="1"/>
  <c r="BQ12" i="1"/>
  <c r="BO12" i="1"/>
  <c r="BM12" i="1"/>
  <c r="BJ12" i="1"/>
  <c r="BK12" i="1" s="1"/>
  <c r="BH12" i="1"/>
  <c r="BI12" i="1" s="1"/>
  <c r="BF12" i="1"/>
  <c r="BG12" i="1" s="1"/>
  <c r="BE12" i="1"/>
  <c r="BB12" i="1"/>
  <c r="BC12" i="1" s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GJ11" i="1"/>
  <c r="GK11" i="1" s="1"/>
  <c r="GH11" i="1"/>
  <c r="GI11" i="1" s="1"/>
  <c r="GF11" i="1"/>
  <c r="GG11" i="1" s="1"/>
  <c r="GD11" i="1"/>
  <c r="GE11" i="1" s="1"/>
  <c r="GB11" i="1"/>
  <c r="GC11" i="1" s="1"/>
  <c r="FZ11" i="1"/>
  <c r="GA11" i="1" s="1"/>
  <c r="FX11" i="1"/>
  <c r="FY11" i="1" s="1"/>
  <c r="FV11" i="1"/>
  <c r="FW11" i="1" s="1"/>
  <c r="FT11" i="1"/>
  <c r="FU11" i="1" s="1"/>
  <c r="FR11" i="1"/>
  <c r="FS11" i="1" s="1"/>
  <c r="FP11" i="1"/>
  <c r="FQ11" i="1" s="1"/>
  <c r="FN11" i="1"/>
  <c r="FO11" i="1" s="1"/>
  <c r="FL11" i="1"/>
  <c r="FM11" i="1" s="1"/>
  <c r="FJ11" i="1"/>
  <c r="FK11" i="1" s="1"/>
  <c r="FH11" i="1"/>
  <c r="FI11" i="1" s="1"/>
  <c r="FF11" i="1"/>
  <c r="FG11" i="1" s="1"/>
  <c r="FD11" i="1"/>
  <c r="FE11" i="1" s="1"/>
  <c r="FB11" i="1"/>
  <c r="FC11" i="1" s="1"/>
  <c r="EZ11" i="1"/>
  <c r="FA11" i="1" s="1"/>
  <c r="EX11" i="1"/>
  <c r="EY11" i="1" s="1"/>
  <c r="EV11" i="1"/>
  <c r="EW11" i="1" s="1"/>
  <c r="ET11" i="1"/>
  <c r="EU11" i="1" s="1"/>
  <c r="ER11" i="1"/>
  <c r="ES11" i="1" s="1"/>
  <c r="EP11" i="1"/>
  <c r="EQ11" i="1" s="1"/>
  <c r="EN11" i="1"/>
  <c r="EO11" i="1" s="1"/>
  <c r="EM11" i="1"/>
  <c r="EL11" i="1"/>
  <c r="EJ11" i="1"/>
  <c r="EK11" i="1" s="1"/>
  <c r="EH11" i="1"/>
  <c r="EI11" i="1" s="1"/>
  <c r="EG11" i="1"/>
  <c r="EF11" i="1"/>
  <c r="ED11" i="1"/>
  <c r="EE11" i="1" s="1"/>
  <c r="EB11" i="1"/>
  <c r="EC11" i="1" s="1"/>
  <c r="DZ11" i="1"/>
  <c r="EA11" i="1" s="1"/>
  <c r="DX11" i="1"/>
  <c r="DY11" i="1" s="1"/>
  <c r="DV11" i="1"/>
  <c r="DW11" i="1" s="1"/>
  <c r="DT11" i="1"/>
  <c r="DU11" i="1" s="1"/>
  <c r="DR11" i="1"/>
  <c r="DS11" i="1" s="1"/>
  <c r="DP11" i="1"/>
  <c r="DQ11" i="1" s="1"/>
  <c r="DN11" i="1"/>
  <c r="DO11" i="1" s="1"/>
  <c r="DL11" i="1"/>
  <c r="DM11" i="1" s="1"/>
  <c r="DJ11" i="1"/>
  <c r="DK11" i="1" s="1"/>
  <c r="DH11" i="1"/>
  <c r="DI11" i="1" s="1"/>
  <c r="DF11" i="1"/>
  <c r="DG11" i="1" s="1"/>
  <c r="DD11" i="1"/>
  <c r="DE11" i="1" s="1"/>
  <c r="DB11" i="1"/>
  <c r="DC11" i="1" s="1"/>
  <c r="CZ11" i="1"/>
  <c r="DA11" i="1" s="1"/>
  <c r="CX11" i="1"/>
  <c r="CY11" i="1" s="1"/>
  <c r="CV11" i="1"/>
  <c r="CW11" i="1" s="1"/>
  <c r="CT11" i="1"/>
  <c r="CU11" i="1" s="1"/>
  <c r="CR11" i="1"/>
  <c r="CS11" i="1" s="1"/>
  <c r="CQ11" i="1"/>
  <c r="CP11" i="1"/>
  <c r="CN11" i="1"/>
  <c r="CO11" i="1" s="1"/>
  <c r="CL11" i="1"/>
  <c r="CM11" i="1" s="1"/>
  <c r="CJ11" i="1"/>
  <c r="CK11" i="1" s="1"/>
  <c r="CH11" i="1"/>
  <c r="CI11" i="1" s="1"/>
  <c r="CF11" i="1"/>
  <c r="CG11" i="1" s="1"/>
  <c r="CE11" i="1"/>
  <c r="CB11" i="1"/>
  <c r="CC11" i="1" s="1"/>
  <c r="BZ11" i="1"/>
  <c r="CA11" i="1" s="1"/>
  <c r="BX11" i="1"/>
  <c r="BY11" i="1" s="1"/>
  <c r="BV11" i="1"/>
  <c r="BW11" i="1" s="1"/>
  <c r="BT11" i="1"/>
  <c r="BU11" i="1" s="1"/>
  <c r="BR11" i="1"/>
  <c r="BS11" i="1" s="1"/>
  <c r="BP11" i="1"/>
  <c r="BQ11" i="1" s="1"/>
  <c r="BO11" i="1"/>
  <c r="BN11" i="1"/>
  <c r="BL11" i="1"/>
  <c r="BM11" i="1" s="1"/>
  <c r="BJ11" i="1"/>
  <c r="BK11" i="1" s="1"/>
  <c r="BI11" i="1"/>
  <c r="BH11" i="1"/>
  <c r="BF11" i="1"/>
  <c r="BG11" i="1" s="1"/>
  <c r="BD11" i="1"/>
  <c r="BE11" i="1" s="1"/>
  <c r="BB11" i="1"/>
  <c r="BC11" i="1" s="1"/>
  <c r="AZ11" i="1"/>
  <c r="BA11" i="1" s="1"/>
  <c r="AX11" i="1"/>
  <c r="AY11" i="1" s="1"/>
  <c r="AV11" i="1"/>
  <c r="AW11" i="1" s="1"/>
  <c r="AT11" i="1"/>
  <c r="AU11" i="1" s="1"/>
  <c r="AR11" i="1"/>
  <c r="AS11" i="1" s="1"/>
  <c r="AP11" i="1"/>
  <c r="AQ11" i="1" s="1"/>
  <c r="AN11" i="1"/>
  <c r="AO11" i="1" s="1"/>
  <c r="AL11" i="1"/>
  <c r="AM11" i="1" s="1"/>
  <c r="AJ11" i="1"/>
  <c r="AK11" i="1" s="1"/>
  <c r="AH11" i="1"/>
  <c r="AI11" i="1" s="1"/>
  <c r="AF11" i="1"/>
  <c r="AG11" i="1" s="1"/>
  <c r="AD11" i="1"/>
  <c r="AE11" i="1" s="1"/>
  <c r="AB11" i="1"/>
  <c r="AC11" i="1" s="1"/>
  <c r="Z11" i="1"/>
  <c r="AA11" i="1" s="1"/>
  <c r="X11" i="1"/>
  <c r="Y11" i="1" s="1"/>
  <c r="V11" i="1"/>
  <c r="W11" i="1" s="1"/>
  <c r="T11" i="1"/>
  <c r="U11" i="1" s="1"/>
  <c r="R11" i="1"/>
  <c r="S11" i="1" s="1"/>
  <c r="P11" i="1"/>
  <c r="Q11" i="1" s="1"/>
  <c r="N11" i="1"/>
  <c r="O11" i="1" s="1"/>
  <c r="M11" i="1"/>
  <c r="L11" i="1"/>
  <c r="J11" i="1"/>
  <c r="K11" i="1" s="1"/>
  <c r="H11" i="1"/>
  <c r="I11" i="1" s="1"/>
  <c r="F11" i="1"/>
  <c r="G11" i="1" s="1"/>
  <c r="D11" i="1"/>
  <c r="E11" i="1" s="1"/>
  <c r="B11" i="1"/>
  <c r="C11" i="1" s="1"/>
  <c r="GJ10" i="1"/>
  <c r="GK10" i="1" s="1"/>
  <c r="GH10" i="1"/>
  <c r="GI10" i="1" s="1"/>
  <c r="GF10" i="1"/>
  <c r="GG10" i="1" s="1"/>
  <c r="GD10" i="1"/>
  <c r="GE10" i="1" s="1"/>
  <c r="GB10" i="1"/>
  <c r="GC10" i="1" s="1"/>
  <c r="FZ10" i="1"/>
  <c r="GA10" i="1" s="1"/>
  <c r="FX10" i="1"/>
  <c r="FY10" i="1" s="1"/>
  <c r="FV10" i="1"/>
  <c r="FW10" i="1" s="1"/>
  <c r="FT10" i="1"/>
  <c r="FU10" i="1" s="1"/>
  <c r="FR10" i="1"/>
  <c r="FS10" i="1" s="1"/>
  <c r="FP10" i="1"/>
  <c r="FQ10" i="1" s="1"/>
  <c r="FN10" i="1"/>
  <c r="FO10" i="1" s="1"/>
  <c r="FL10" i="1"/>
  <c r="FM10" i="1" s="1"/>
  <c r="FJ10" i="1"/>
  <c r="FK10" i="1" s="1"/>
  <c r="FH10" i="1"/>
  <c r="FI10" i="1" s="1"/>
  <c r="FF10" i="1"/>
  <c r="FG10" i="1" s="1"/>
  <c r="FD10" i="1"/>
  <c r="FE10" i="1" s="1"/>
  <c r="FB10" i="1"/>
  <c r="FC10" i="1" s="1"/>
  <c r="FA10" i="1"/>
  <c r="EZ10" i="1"/>
  <c r="EX10" i="1"/>
  <c r="EY10" i="1" s="1"/>
  <c r="EV10" i="1"/>
  <c r="EW10" i="1" s="1"/>
  <c r="EU10" i="1"/>
  <c r="ET10" i="1"/>
  <c r="ER10" i="1"/>
  <c r="ES10" i="1" s="1"/>
  <c r="EP10" i="1"/>
  <c r="EQ10" i="1" s="1"/>
  <c r="EN10" i="1"/>
  <c r="EO10" i="1" s="1"/>
  <c r="EL10" i="1"/>
  <c r="EM10" i="1" s="1"/>
  <c r="EJ10" i="1"/>
  <c r="EK10" i="1" s="1"/>
  <c r="EH10" i="1"/>
  <c r="EI10" i="1" s="1"/>
  <c r="EF10" i="1"/>
  <c r="EG10" i="1" s="1"/>
  <c r="ED10" i="1"/>
  <c r="EE10" i="1" s="1"/>
  <c r="EB10" i="1"/>
  <c r="EC10" i="1" s="1"/>
  <c r="DZ10" i="1"/>
  <c r="EA10" i="1" s="1"/>
  <c r="DX10" i="1"/>
  <c r="DY10" i="1" s="1"/>
  <c r="DW10" i="1"/>
  <c r="DV10" i="1"/>
  <c r="DT10" i="1"/>
  <c r="DU10" i="1" s="1"/>
  <c r="DR10" i="1"/>
  <c r="DS10" i="1" s="1"/>
  <c r="DP10" i="1"/>
  <c r="DQ10" i="1" s="1"/>
  <c r="DN10" i="1"/>
  <c r="DO10" i="1" s="1"/>
  <c r="DL10" i="1"/>
  <c r="DM10" i="1" s="1"/>
  <c r="DJ10" i="1"/>
  <c r="DK10" i="1" s="1"/>
  <c r="DH10" i="1"/>
  <c r="DI10" i="1" s="1"/>
  <c r="DF10" i="1"/>
  <c r="DG10" i="1" s="1"/>
  <c r="DD10" i="1"/>
  <c r="DE10" i="1" s="1"/>
  <c r="DB10" i="1"/>
  <c r="DC10" i="1" s="1"/>
  <c r="CZ10" i="1"/>
  <c r="DA10" i="1" s="1"/>
  <c r="CX10" i="1"/>
  <c r="CY10" i="1" s="1"/>
  <c r="CV10" i="1"/>
  <c r="CW10" i="1" s="1"/>
  <c r="CT10" i="1"/>
  <c r="CU10" i="1" s="1"/>
  <c r="CR10" i="1"/>
  <c r="CS10" i="1" s="1"/>
  <c r="CP10" i="1"/>
  <c r="CQ10" i="1" s="1"/>
  <c r="CN10" i="1"/>
  <c r="CO10" i="1" s="1"/>
  <c r="CL10" i="1"/>
  <c r="CM10" i="1" s="1"/>
  <c r="CJ10" i="1"/>
  <c r="CK10" i="1" s="1"/>
  <c r="CH10" i="1"/>
  <c r="CI10" i="1" s="1"/>
  <c r="CG10" i="1"/>
  <c r="CF10" i="1"/>
  <c r="CE10" i="1"/>
  <c r="CB10" i="1"/>
  <c r="CC10" i="1" s="1"/>
  <c r="BZ10" i="1"/>
  <c r="CA10" i="1" s="1"/>
  <c r="BX10" i="1"/>
  <c r="BY10" i="1" s="1"/>
  <c r="BV10" i="1"/>
  <c r="BW10" i="1" s="1"/>
  <c r="BT10" i="1"/>
  <c r="BU10" i="1" s="1"/>
  <c r="BR10" i="1"/>
  <c r="BS10" i="1" s="1"/>
  <c r="BP10" i="1"/>
  <c r="BQ10" i="1" s="1"/>
  <c r="BN10" i="1"/>
  <c r="BL10" i="1"/>
  <c r="BM10" i="1" s="1"/>
  <c r="BJ10" i="1"/>
  <c r="BK10" i="1" s="1"/>
  <c r="BH10" i="1"/>
  <c r="BI10" i="1" s="1"/>
  <c r="BF10" i="1"/>
  <c r="BG10" i="1" s="1"/>
  <c r="BD10" i="1"/>
  <c r="BE10" i="1" s="1"/>
  <c r="BB10" i="1"/>
  <c r="BC10" i="1" s="1"/>
  <c r="AZ10" i="1"/>
  <c r="BA10" i="1" s="1"/>
  <c r="AX10" i="1"/>
  <c r="AY10" i="1" s="1"/>
  <c r="AV10" i="1"/>
  <c r="AW10" i="1" s="1"/>
  <c r="AT10" i="1"/>
  <c r="AU10" i="1" s="1"/>
  <c r="AR10" i="1"/>
  <c r="AS10" i="1" s="1"/>
  <c r="AP10" i="1"/>
  <c r="AQ10" i="1" s="1"/>
  <c r="AN10" i="1"/>
  <c r="AO10" i="1" s="1"/>
  <c r="AL10" i="1"/>
  <c r="AM10" i="1" s="1"/>
  <c r="AJ10" i="1"/>
  <c r="AK10" i="1" s="1"/>
  <c r="AH10" i="1"/>
  <c r="AI10" i="1" s="1"/>
  <c r="AF10" i="1"/>
  <c r="AG10" i="1" s="1"/>
  <c r="AD10" i="1"/>
  <c r="AE10" i="1" s="1"/>
  <c r="AB10" i="1"/>
  <c r="AC10" i="1" s="1"/>
  <c r="Z10" i="1"/>
  <c r="AA10" i="1" s="1"/>
  <c r="X10" i="1"/>
  <c r="Y10" i="1" s="1"/>
  <c r="V10" i="1"/>
  <c r="W10" i="1" s="1"/>
  <c r="U10" i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G10" i="1" s="1"/>
  <c r="D10" i="1"/>
  <c r="E10" i="1" s="1"/>
  <c r="B10" i="1"/>
  <c r="C10" i="1" s="1"/>
  <c r="GK9" i="1"/>
  <c r="GI9" i="1"/>
  <c r="GG9" i="1"/>
  <c r="GD9" i="1"/>
  <c r="GE9" i="1" s="1"/>
  <c r="GB9" i="1"/>
  <c r="GC9" i="1" s="1"/>
  <c r="GA9" i="1"/>
  <c r="FY9" i="1"/>
  <c r="FW9" i="1"/>
  <c r="FU9" i="1"/>
  <c r="FS9" i="1"/>
  <c r="FQ9" i="1"/>
  <c r="FO9" i="1"/>
  <c r="FM9" i="1"/>
  <c r="FK9" i="1"/>
  <c r="FI9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J9" i="1"/>
  <c r="DK9" i="1" s="1"/>
  <c r="DH9" i="1"/>
  <c r="DI9" i="1" s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X9" i="1"/>
  <c r="BY9" i="1" s="1"/>
  <c r="BV9" i="1"/>
  <c r="BW9" i="1" s="1"/>
  <c r="BT9" i="1"/>
  <c r="BU9" i="1" s="1"/>
  <c r="BR9" i="1"/>
  <c r="BS9" i="1" s="1"/>
  <c r="BQ9" i="1"/>
  <c r="BO9" i="1"/>
  <c r="BM9" i="1"/>
  <c r="BK9" i="1"/>
  <c r="BI9" i="1"/>
  <c r="BH9" i="1"/>
  <c r="BF9" i="1"/>
  <c r="BG9" i="1" s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L9" i="1"/>
  <c r="M9" i="1" s="1"/>
  <c r="J9" i="1"/>
  <c r="K9" i="1" s="1"/>
  <c r="I9" i="1"/>
  <c r="G9" i="1"/>
  <c r="E9" i="1"/>
  <c r="C9" i="1"/>
  <c r="GJ8" i="1"/>
  <c r="GK8" i="1" s="1"/>
  <c r="GH8" i="1"/>
  <c r="GI8" i="1" s="1"/>
  <c r="GF8" i="1"/>
  <c r="GG8" i="1" s="1"/>
  <c r="GE8" i="1"/>
  <c r="GD8" i="1"/>
  <c r="GC8" i="1"/>
  <c r="GB8" i="1"/>
  <c r="FZ8" i="1"/>
  <c r="GA8" i="1" s="1"/>
  <c r="FX8" i="1"/>
  <c r="FY8" i="1" s="1"/>
  <c r="FV8" i="1"/>
  <c r="FW8" i="1" s="1"/>
  <c r="FT8" i="1"/>
  <c r="FU8" i="1" s="1"/>
  <c r="FR8" i="1"/>
  <c r="FP8" i="1"/>
  <c r="FQ8" i="1" s="1"/>
  <c r="FN8" i="1"/>
  <c r="FO8" i="1" s="1"/>
  <c r="FL8" i="1"/>
  <c r="FM8" i="1" s="1"/>
  <c r="FJ8" i="1"/>
  <c r="FK8" i="1" s="1"/>
  <c r="FH8" i="1"/>
  <c r="FI8" i="1" s="1"/>
  <c r="FF8" i="1"/>
  <c r="FG8" i="1" s="1"/>
  <c r="FD8" i="1"/>
  <c r="FE8" i="1" s="1"/>
  <c r="FB8" i="1"/>
  <c r="FC8" i="1" s="1"/>
  <c r="EZ8" i="1"/>
  <c r="FA8" i="1" s="1"/>
  <c r="EX8" i="1"/>
  <c r="EY8" i="1" s="1"/>
  <c r="EV8" i="1"/>
  <c r="EW8" i="1" s="1"/>
  <c r="ET8" i="1"/>
  <c r="EU8" i="1" s="1"/>
  <c r="ER8" i="1"/>
  <c r="ES8" i="1" s="1"/>
  <c r="EP8" i="1"/>
  <c r="EQ8" i="1" s="1"/>
  <c r="EN8" i="1"/>
  <c r="EO8" i="1" s="1"/>
  <c r="EL8" i="1"/>
  <c r="EM8" i="1" s="1"/>
  <c r="EJ8" i="1"/>
  <c r="EK8" i="1" s="1"/>
  <c r="EH8" i="1"/>
  <c r="EI8" i="1" s="1"/>
  <c r="EG8" i="1"/>
  <c r="EF8" i="1"/>
  <c r="EE8" i="1"/>
  <c r="ED8" i="1"/>
  <c r="EB8" i="1"/>
  <c r="EC8" i="1" s="1"/>
  <c r="DZ8" i="1"/>
  <c r="EA8" i="1" s="1"/>
  <c r="DX8" i="1"/>
  <c r="DY8" i="1" s="1"/>
  <c r="DV8" i="1"/>
  <c r="DW8" i="1" s="1"/>
  <c r="DT8" i="1"/>
  <c r="DU8" i="1" s="1"/>
  <c r="DS8" i="1"/>
  <c r="DR8" i="1"/>
  <c r="DP8" i="1"/>
  <c r="DQ8" i="1" s="1"/>
  <c r="DN8" i="1"/>
  <c r="DO8" i="1" s="1"/>
  <c r="DL8" i="1"/>
  <c r="DM8" i="1" s="1"/>
  <c r="DJ8" i="1"/>
  <c r="DH8" i="1"/>
  <c r="DF8" i="1"/>
  <c r="DD8" i="1"/>
  <c r="DE8" i="1" s="1"/>
  <c r="DC8" i="1"/>
  <c r="DB8" i="1"/>
  <c r="DA8" i="1"/>
  <c r="CZ8" i="1"/>
  <c r="CX8" i="1"/>
  <c r="CY8" i="1" s="1"/>
  <c r="CV8" i="1"/>
  <c r="CW8" i="1" s="1"/>
  <c r="CU8" i="1"/>
  <c r="CT8" i="1"/>
  <c r="CR8" i="1"/>
  <c r="CS8" i="1" s="1"/>
  <c r="CP8" i="1"/>
  <c r="CQ8" i="1" s="1"/>
  <c r="CN8" i="1"/>
  <c r="CO8" i="1" s="1"/>
  <c r="CL8" i="1"/>
  <c r="CM8" i="1" s="1"/>
  <c r="CJ8" i="1"/>
  <c r="CK8" i="1" s="1"/>
  <c r="CI8" i="1"/>
  <c r="CH8" i="1"/>
  <c r="CF8" i="1"/>
  <c r="CG8" i="1" s="1"/>
  <c r="CE8" i="1"/>
  <c r="CB8" i="1"/>
  <c r="CC8" i="1" s="1"/>
  <c r="BZ8" i="1"/>
  <c r="CA8" i="1" s="1"/>
  <c r="BX8" i="1"/>
  <c r="BY8" i="1" s="1"/>
  <c r="BW8" i="1"/>
  <c r="BV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V8" i="1"/>
  <c r="W8" i="1" s="1"/>
  <c r="T8" i="1"/>
  <c r="U8" i="1" s="1"/>
  <c r="R8" i="1"/>
  <c r="S8" i="1" s="1"/>
  <c r="P8" i="1"/>
  <c r="Q8" i="1" s="1"/>
  <c r="N8" i="1"/>
  <c r="O8" i="1" s="1"/>
  <c r="L8" i="1"/>
  <c r="M8" i="1" s="1"/>
  <c r="J8" i="1"/>
  <c r="K8" i="1" s="1"/>
  <c r="H8" i="1"/>
  <c r="I8" i="1" s="1"/>
  <c r="F8" i="1"/>
  <c r="G8" i="1" s="1"/>
  <c r="D8" i="1"/>
  <c r="E8" i="1" s="1"/>
  <c r="B8" i="1"/>
  <c r="C8" i="1" s="1"/>
  <c r="GJ7" i="1"/>
  <c r="GK7" i="1" s="1"/>
  <c r="GI7" i="1"/>
  <c r="GH7" i="1"/>
  <c r="GF7" i="1"/>
  <c r="GG7" i="1" s="1"/>
  <c r="GD7" i="1"/>
  <c r="GE7" i="1" s="1"/>
  <c r="GB7" i="1"/>
  <c r="GC7" i="1" s="1"/>
  <c r="FZ7" i="1"/>
  <c r="GA7" i="1" s="1"/>
  <c r="FX7" i="1"/>
  <c r="FY7" i="1" s="1"/>
  <c r="FV7" i="1"/>
  <c r="FW7" i="1" s="1"/>
  <c r="FT7" i="1"/>
  <c r="FU7" i="1" s="1"/>
  <c r="FR7" i="1"/>
  <c r="FS7" i="1" s="1"/>
  <c r="FP7" i="1"/>
  <c r="FQ7" i="1" s="1"/>
  <c r="FN7" i="1"/>
  <c r="FO7" i="1" s="1"/>
  <c r="FL7" i="1"/>
  <c r="FM7" i="1" s="1"/>
  <c r="FJ7" i="1"/>
  <c r="FK7" i="1" s="1"/>
  <c r="FI7" i="1"/>
  <c r="FH7" i="1"/>
  <c r="FF7" i="1"/>
  <c r="FG7" i="1" s="1"/>
  <c r="FD7" i="1"/>
  <c r="FE7" i="1" s="1"/>
  <c r="FB7" i="1"/>
  <c r="FC7" i="1" s="1"/>
  <c r="EZ7" i="1"/>
  <c r="FA7" i="1" s="1"/>
  <c r="EX7" i="1"/>
  <c r="EY7" i="1" s="1"/>
  <c r="EV7" i="1"/>
  <c r="EW7" i="1" s="1"/>
  <c r="ET7" i="1"/>
  <c r="EU7" i="1" s="1"/>
  <c r="ER7" i="1"/>
  <c r="ES7" i="1" s="1"/>
  <c r="EP7" i="1"/>
  <c r="EQ7" i="1" s="1"/>
  <c r="EN7" i="1"/>
  <c r="EO7" i="1" s="1"/>
  <c r="EL7" i="1"/>
  <c r="EM7" i="1" s="1"/>
  <c r="EJ7" i="1"/>
  <c r="EK7" i="1" s="1"/>
  <c r="EH7" i="1"/>
  <c r="EI7" i="1" s="1"/>
  <c r="EF7" i="1"/>
  <c r="EG7" i="1" s="1"/>
  <c r="ED7" i="1"/>
  <c r="EE7" i="1" s="1"/>
  <c r="EB7" i="1"/>
  <c r="EC7" i="1" s="1"/>
  <c r="DZ7" i="1"/>
  <c r="EA7" i="1" s="1"/>
  <c r="DX7" i="1"/>
  <c r="DY7" i="1" s="1"/>
  <c r="DV7" i="1"/>
  <c r="DW7" i="1" s="1"/>
  <c r="DT7" i="1"/>
  <c r="DU7" i="1" s="1"/>
  <c r="DR7" i="1"/>
  <c r="DS7" i="1" s="1"/>
  <c r="DP7" i="1"/>
  <c r="DQ7" i="1" s="1"/>
  <c r="DN7" i="1"/>
  <c r="DO7" i="1" s="1"/>
  <c r="DL7" i="1"/>
  <c r="DM7" i="1" s="1"/>
  <c r="DJ7" i="1"/>
  <c r="DK7" i="1" s="1"/>
  <c r="DH7" i="1"/>
  <c r="DI7" i="1" s="1"/>
  <c r="DF7" i="1"/>
  <c r="DG7" i="1" s="1"/>
  <c r="DD7" i="1"/>
  <c r="DE7" i="1" s="1"/>
  <c r="DB7" i="1"/>
  <c r="DC7" i="1" s="1"/>
  <c r="CZ7" i="1"/>
  <c r="DA7" i="1" s="1"/>
  <c r="CX7" i="1"/>
  <c r="CY7" i="1" s="1"/>
  <c r="CV7" i="1"/>
  <c r="CW7" i="1" s="1"/>
  <c r="CT7" i="1"/>
  <c r="CU7" i="1" s="1"/>
  <c r="CR7" i="1"/>
  <c r="CS7" i="1" s="1"/>
  <c r="CP7" i="1"/>
  <c r="CQ7" i="1" s="1"/>
  <c r="CN7" i="1"/>
  <c r="CO7" i="1" s="1"/>
  <c r="CL7" i="1"/>
  <c r="CM7" i="1" s="1"/>
  <c r="CJ7" i="1"/>
  <c r="CK7" i="1" s="1"/>
  <c r="CH7" i="1"/>
  <c r="CI7" i="1" s="1"/>
  <c r="CF7" i="1"/>
  <c r="CG7" i="1" s="1"/>
  <c r="CD7" i="1"/>
  <c r="CE7" i="1" s="1"/>
  <c r="CB7" i="1"/>
  <c r="CC7" i="1" s="1"/>
  <c r="BZ7" i="1"/>
  <c r="CA7" i="1" s="1"/>
  <c r="BX7" i="1"/>
  <c r="BY7" i="1" s="1"/>
  <c r="BV7" i="1"/>
  <c r="BW7" i="1" s="1"/>
  <c r="BT7" i="1"/>
  <c r="BU7" i="1" s="1"/>
  <c r="BR7" i="1"/>
  <c r="BS7" i="1" s="1"/>
  <c r="BQ7" i="1"/>
  <c r="BP7" i="1"/>
  <c r="BN7" i="1"/>
  <c r="BO7" i="1" s="1"/>
  <c r="BL7" i="1"/>
  <c r="BM7" i="1" s="1"/>
  <c r="BJ7" i="1"/>
  <c r="BK7" i="1" s="1"/>
  <c r="BH7" i="1"/>
  <c r="BI7" i="1" s="1"/>
  <c r="BF7" i="1"/>
  <c r="BG7" i="1" s="1"/>
  <c r="BD7" i="1"/>
  <c r="BE7" i="1" s="1"/>
  <c r="BB7" i="1"/>
  <c r="BC7" i="1" s="1"/>
  <c r="AZ7" i="1"/>
  <c r="BA7" i="1" s="1"/>
  <c r="AX7" i="1"/>
  <c r="AY7" i="1" s="1"/>
  <c r="AV7" i="1"/>
  <c r="AW7" i="1" s="1"/>
  <c r="AT7" i="1"/>
  <c r="AU7" i="1" s="1"/>
  <c r="AR7" i="1"/>
  <c r="AS7" i="1" s="1"/>
  <c r="AP7" i="1"/>
  <c r="AQ7" i="1" s="1"/>
  <c r="AN7" i="1"/>
  <c r="AO7" i="1" s="1"/>
  <c r="AL7" i="1"/>
  <c r="AM7" i="1" s="1"/>
  <c r="AJ7" i="1"/>
  <c r="AK7" i="1" s="1"/>
  <c r="AH7" i="1"/>
  <c r="AI7" i="1" s="1"/>
  <c r="AF7" i="1"/>
  <c r="AG7" i="1" s="1"/>
  <c r="AD7" i="1"/>
  <c r="AE7" i="1" s="1"/>
  <c r="AB7" i="1"/>
  <c r="AC7" i="1" s="1"/>
  <c r="AA7" i="1"/>
  <c r="X7" i="1"/>
  <c r="Y7" i="1" s="1"/>
  <c r="V7" i="1"/>
  <c r="W7" i="1" s="1"/>
  <c r="T7" i="1"/>
  <c r="U7" i="1" s="1"/>
  <c r="R7" i="1"/>
  <c r="S7" i="1" s="1"/>
  <c r="P7" i="1"/>
  <c r="Q7" i="1" s="1"/>
  <c r="N7" i="1"/>
  <c r="O7" i="1" s="1"/>
  <c r="L7" i="1"/>
  <c r="M7" i="1" s="1"/>
  <c r="J7" i="1"/>
  <c r="K7" i="1" s="1"/>
  <c r="H7" i="1"/>
  <c r="I7" i="1" s="1"/>
  <c r="G7" i="1"/>
  <c r="F7" i="1"/>
  <c r="D7" i="1"/>
  <c r="E7" i="1" s="1"/>
  <c r="B7" i="1"/>
  <c r="C7" i="1" s="1"/>
  <c r="GJ6" i="1"/>
  <c r="GH6" i="1"/>
  <c r="GF6" i="1"/>
  <c r="GD6" i="1"/>
  <c r="GE6" i="1" s="1"/>
  <c r="GB6" i="1"/>
  <c r="GC6" i="1" s="1"/>
  <c r="FZ6" i="1"/>
  <c r="FX6" i="1"/>
  <c r="FV6" i="1"/>
  <c r="FT6" i="1"/>
  <c r="FR6" i="1"/>
  <c r="FS6" i="1" s="1"/>
  <c r="FP6" i="1"/>
  <c r="FQ6" i="1" s="1"/>
  <c r="FN6" i="1"/>
  <c r="FO6" i="1" s="1"/>
  <c r="FL6" i="1"/>
  <c r="FM6" i="1" s="1"/>
  <c r="FJ6" i="1"/>
  <c r="FH6" i="1"/>
  <c r="FF6" i="1"/>
  <c r="FG6" i="1" s="1"/>
  <c r="FD6" i="1"/>
  <c r="FE6" i="1" s="1"/>
  <c r="FB6" i="1"/>
  <c r="FC6" i="1" s="1"/>
  <c r="EZ6" i="1"/>
  <c r="FA6" i="1" s="1"/>
  <c r="EX6" i="1"/>
  <c r="EY6" i="1" s="1"/>
  <c r="EV6" i="1"/>
  <c r="ET6" i="1"/>
  <c r="EU6" i="1" s="1"/>
  <c r="ER6" i="1"/>
  <c r="ES6" i="1" s="1"/>
  <c r="EP6" i="1"/>
  <c r="EQ6" i="1" s="1"/>
  <c r="EN6" i="1"/>
  <c r="EO6" i="1" s="1"/>
  <c r="EL6" i="1"/>
  <c r="EJ6" i="1"/>
  <c r="EH6" i="1"/>
  <c r="EI6" i="1" s="1"/>
  <c r="EF6" i="1"/>
  <c r="EG6" i="1" s="1"/>
  <c r="ED6" i="1"/>
  <c r="EB6" i="1"/>
  <c r="DZ6" i="1"/>
  <c r="DX6" i="1"/>
  <c r="DW6" i="1"/>
  <c r="DV6" i="1"/>
  <c r="DT6" i="1"/>
  <c r="DU6" i="1" s="1"/>
  <c r="DR6" i="1"/>
  <c r="DS6" i="1" s="1"/>
  <c r="DP6" i="1"/>
  <c r="DN6" i="1"/>
  <c r="DL6" i="1"/>
  <c r="DK6" i="1"/>
  <c r="DJ6" i="1"/>
  <c r="DH6" i="1"/>
  <c r="DI6" i="1" s="1"/>
  <c r="DF6" i="1"/>
  <c r="DG6" i="1" s="1"/>
  <c r="DD6" i="1"/>
  <c r="DB6" i="1"/>
  <c r="CZ6" i="1"/>
  <c r="CX6" i="1"/>
  <c r="CV6" i="1"/>
  <c r="CW6" i="1" s="1"/>
  <c r="CT6" i="1"/>
  <c r="CU6" i="1" s="1"/>
  <c r="CR6" i="1"/>
  <c r="CP6" i="1"/>
  <c r="CN6" i="1"/>
  <c r="CL6" i="1"/>
  <c r="CM6" i="1" s="1"/>
  <c r="CJ6" i="1"/>
  <c r="CH6" i="1"/>
  <c r="CF6" i="1"/>
  <c r="CD6" i="1"/>
  <c r="CB6" i="1"/>
  <c r="CA6" i="1"/>
  <c r="BZ6" i="1"/>
  <c r="BZ18" i="1" s="1"/>
  <c r="BX6" i="1"/>
  <c r="BY6" i="1" s="1"/>
  <c r="BV6" i="1"/>
  <c r="BW6" i="1" s="1"/>
  <c r="BT6" i="1"/>
  <c r="BR6" i="1"/>
  <c r="BP6" i="1"/>
  <c r="BN6" i="1"/>
  <c r="BO6" i="1" s="1"/>
  <c r="BL6" i="1"/>
  <c r="BM6" i="1" s="1"/>
  <c r="BJ6" i="1"/>
  <c r="BK6" i="1" s="1"/>
  <c r="BH6" i="1"/>
  <c r="BF6" i="1"/>
  <c r="BD6" i="1"/>
  <c r="BC6" i="1"/>
  <c r="AZ6" i="1"/>
  <c r="BA6" i="1" s="1"/>
  <c r="AX6" i="1"/>
  <c r="AY6" i="1" s="1"/>
  <c r="AV6" i="1"/>
  <c r="AT6" i="1"/>
  <c r="AU6" i="1" s="1"/>
  <c r="AR6" i="1"/>
  <c r="AS6" i="1" s="1"/>
  <c r="AQ6" i="1"/>
  <c r="AP6" i="1"/>
  <c r="AN6" i="1"/>
  <c r="AL6" i="1"/>
  <c r="AJ6" i="1"/>
  <c r="AH6" i="1"/>
  <c r="AF6" i="1"/>
  <c r="AG6" i="1" s="1"/>
  <c r="AD6" i="1"/>
  <c r="AB6" i="1"/>
  <c r="AC6" i="1" s="1"/>
  <c r="AA6" i="1"/>
  <c r="X6" i="1"/>
  <c r="X18" i="1" s="1"/>
  <c r="W6" i="1"/>
  <c r="V6" i="1"/>
  <c r="T6" i="1"/>
  <c r="U6" i="1" s="1"/>
  <c r="R6" i="1"/>
  <c r="S6" i="1" s="1"/>
  <c r="P6" i="1"/>
  <c r="Q6" i="1" s="1"/>
  <c r="N6" i="1"/>
  <c r="O6" i="1" s="1"/>
  <c r="L6" i="1"/>
  <c r="M6" i="1" s="1"/>
  <c r="J6" i="1"/>
  <c r="H6" i="1"/>
  <c r="I6" i="1" s="1"/>
  <c r="F6" i="1"/>
  <c r="D6" i="1"/>
  <c r="E6" i="1" s="1"/>
  <c r="C6" i="1"/>
  <c r="GG5" i="1"/>
  <c r="GE5" i="1"/>
  <c r="FY5" i="1"/>
  <c r="FA5" i="1"/>
  <c r="EK5" i="1"/>
  <c r="DE5" i="1"/>
  <c r="DA5" i="1"/>
  <c r="BO5" i="1"/>
  <c r="BI5" i="1"/>
  <c r="BC5" i="1"/>
  <c r="AK5" i="1"/>
  <c r="M5" i="1"/>
  <c r="G5" i="1"/>
  <c r="DB18" i="1" l="1"/>
  <c r="DB60" i="1" s="1"/>
  <c r="DB61" i="1" s="1"/>
  <c r="DV18" i="1"/>
  <c r="DV60" i="1" s="1"/>
  <c r="DV61" i="1" s="1"/>
  <c r="DH18" i="1"/>
  <c r="DH60" i="1" s="1"/>
  <c r="DH61" i="1" s="1"/>
  <c r="P18" i="1"/>
  <c r="S18" i="1"/>
  <c r="E18" i="1"/>
  <c r="CH18" i="1"/>
  <c r="CH36" i="1" s="1"/>
  <c r="EU18" i="1"/>
  <c r="EU19" i="1" s="1"/>
  <c r="Z18" i="1"/>
  <c r="GH34" i="1"/>
  <c r="GI5" i="1" s="1"/>
  <c r="W18" i="1"/>
  <c r="CX18" i="1"/>
  <c r="CX60" i="1" s="1"/>
  <c r="CX61" i="1" s="1"/>
  <c r="ED18" i="1"/>
  <c r="ED60" i="1" s="1"/>
  <c r="ED61" i="1" s="1"/>
  <c r="AG18" i="1"/>
  <c r="AD18" i="1"/>
  <c r="AD50" i="1" s="1"/>
  <c r="CL18" i="1"/>
  <c r="CL61" i="1" s="1"/>
  <c r="J18" i="1"/>
  <c r="J36" i="1" s="1"/>
  <c r="K6" i="1"/>
  <c r="K18" i="1" s="1"/>
  <c r="K19" i="1" s="1"/>
  <c r="AW6" i="1"/>
  <c r="AW18" i="1" s="1"/>
  <c r="AV18" i="1"/>
  <c r="AV36" i="1" s="1"/>
  <c r="N18" i="1"/>
  <c r="N36" i="1" s="1"/>
  <c r="CJ18" i="1"/>
  <c r="CJ60" i="1" s="1"/>
  <c r="CJ62" i="1" s="1"/>
  <c r="CK6" i="1"/>
  <c r="O18" i="1"/>
  <c r="AA18" i="1"/>
  <c r="FS8" i="1"/>
  <c r="FR18" i="1"/>
  <c r="BK18" i="1"/>
  <c r="DP18" i="1"/>
  <c r="DP60" i="1" s="1"/>
  <c r="DP61" i="1" s="1"/>
  <c r="DI8" i="1"/>
  <c r="DI18" i="1" s="1"/>
  <c r="DI19" i="1" s="1"/>
  <c r="AQ18" i="1"/>
  <c r="CY6" i="1"/>
  <c r="CY18" i="1" s="1"/>
  <c r="CY19" i="1" s="1"/>
  <c r="FG18" i="1"/>
  <c r="FG19" i="1" s="1"/>
  <c r="CA18" i="1"/>
  <c r="CA19" i="1" s="1"/>
  <c r="DK8" i="1"/>
  <c r="DK18" i="1" s="1"/>
  <c r="DK19" i="1" s="1"/>
  <c r="DJ18" i="1"/>
  <c r="DJ60" i="1" s="1"/>
  <c r="DJ61" i="1" s="1"/>
  <c r="BR18" i="1"/>
  <c r="EL18" i="1"/>
  <c r="EL60" i="1" s="1"/>
  <c r="EL61" i="1" s="1"/>
  <c r="GH18" i="1"/>
  <c r="EM6" i="1"/>
  <c r="EM18" i="1" s="1"/>
  <c r="EM19" i="1" s="1"/>
  <c r="FC18" i="1"/>
  <c r="GJ18" i="1"/>
  <c r="BN18" i="1"/>
  <c r="BN36" i="1" s="1"/>
  <c r="BW18" i="1"/>
  <c r="CM18" i="1"/>
  <c r="CM19" i="1" s="1"/>
  <c r="DW18" i="1"/>
  <c r="DW19" i="1" s="1"/>
  <c r="FS18" i="1"/>
  <c r="FS19" i="1" s="1"/>
  <c r="T18" i="1"/>
  <c r="BP34" i="1"/>
  <c r="U18" i="1"/>
  <c r="U19" i="1" s="1"/>
  <c r="AN18" i="1"/>
  <c r="AN50" i="1" s="1"/>
  <c r="BF18" i="1"/>
  <c r="BF36" i="1" s="1"/>
  <c r="CP18" i="1"/>
  <c r="CP61" i="1" s="1"/>
  <c r="DZ18" i="1"/>
  <c r="DZ60" i="1" s="1"/>
  <c r="DZ61" i="1" s="1"/>
  <c r="FV18" i="1"/>
  <c r="BT34" i="1"/>
  <c r="BU5" i="1" s="1"/>
  <c r="H18" i="1"/>
  <c r="H36" i="1" s="1"/>
  <c r="V18" i="1"/>
  <c r="V36" i="1" s="1"/>
  <c r="AP18" i="1"/>
  <c r="AQ19" i="1" s="1"/>
  <c r="BH18" i="1"/>
  <c r="CR18" i="1"/>
  <c r="CR61" i="1" s="1"/>
  <c r="EB18" i="1"/>
  <c r="EB60" i="1" s="1"/>
  <c r="EB61" i="1" s="1"/>
  <c r="FX18" i="1"/>
  <c r="AU18" i="1"/>
  <c r="CD18" i="1"/>
  <c r="DN18" i="1"/>
  <c r="DN60" i="1" s="1"/>
  <c r="DN61" i="1" s="1"/>
  <c r="DF18" i="1"/>
  <c r="DF60" i="1" s="1"/>
  <c r="DF61" i="1" s="1"/>
  <c r="EY18" i="1"/>
  <c r="EO18" i="1"/>
  <c r="AS18" i="1"/>
  <c r="DG8" i="1"/>
  <c r="DG18" i="1" s="1"/>
  <c r="AE6" i="1"/>
  <c r="AE18" i="1" s="1"/>
  <c r="AT18" i="1"/>
  <c r="CN18" i="1"/>
  <c r="CN61" i="1" s="1"/>
  <c r="CO6" i="1"/>
  <c r="CO18" i="1" s="1"/>
  <c r="CO19" i="1" s="1"/>
  <c r="DC6" i="1"/>
  <c r="DC18" i="1" s="1"/>
  <c r="DC19" i="1" s="1"/>
  <c r="DQ6" i="1"/>
  <c r="DQ18" i="1" s="1"/>
  <c r="EF18" i="1"/>
  <c r="EF60" i="1" s="1"/>
  <c r="EF61" i="1" s="1"/>
  <c r="ET18" i="1"/>
  <c r="FH18" i="1"/>
  <c r="FI6" i="1"/>
  <c r="FI18" i="1" s="1"/>
  <c r="FW6" i="1"/>
  <c r="FW18" i="1" s="1"/>
  <c r="GK6" i="1"/>
  <c r="GK18" i="1" s="1"/>
  <c r="R18" i="1"/>
  <c r="R36" i="1" s="1"/>
  <c r="AX18" i="1"/>
  <c r="AX36" i="1" s="1"/>
  <c r="DR18" i="1"/>
  <c r="DR60" i="1" s="1"/>
  <c r="DR61" i="1" s="1"/>
  <c r="CH60" i="1"/>
  <c r="CH62" i="1" s="1"/>
  <c r="T36" i="1"/>
  <c r="EQ18" i="1"/>
  <c r="M18" i="1"/>
  <c r="BI6" i="1"/>
  <c r="BI18" i="1" s="1"/>
  <c r="BI19" i="1" s="1"/>
  <c r="DO6" i="1"/>
  <c r="DO18" i="1" s="1"/>
  <c r="DD18" i="1"/>
  <c r="DD60" i="1" s="1"/>
  <c r="DD61" i="1" s="1"/>
  <c r="DS18" i="1"/>
  <c r="FJ18" i="1"/>
  <c r="FD18" i="1"/>
  <c r="C18" i="1"/>
  <c r="Q18" i="1"/>
  <c r="Q19" i="1" s="1"/>
  <c r="CB18" i="1"/>
  <c r="CB36" i="1" s="1"/>
  <c r="CC6" i="1"/>
  <c r="CC18" i="1" s="1"/>
  <c r="CC19" i="1" s="1"/>
  <c r="CQ6" i="1"/>
  <c r="CQ18" i="1" s="1"/>
  <c r="DE6" i="1"/>
  <c r="DE18" i="1" s="1"/>
  <c r="DT18" i="1"/>
  <c r="DT60" i="1" s="1"/>
  <c r="DT61" i="1" s="1"/>
  <c r="EV18" i="1"/>
  <c r="EW6" i="1"/>
  <c r="EW18" i="1" s="1"/>
  <c r="EW19" i="1" s="1"/>
  <c r="FK6" i="1"/>
  <c r="FK18" i="1" s="1"/>
  <c r="FY6" i="1"/>
  <c r="FY18" i="1" s="1"/>
  <c r="FY19" i="1" s="1"/>
  <c r="FF18" i="1"/>
  <c r="AH18" i="1"/>
  <c r="AH50" i="1" s="1"/>
  <c r="AY18" i="1"/>
  <c r="AY19" i="1" s="1"/>
  <c r="BO18" i="1"/>
  <c r="BO19" i="1" s="1"/>
  <c r="EI18" i="1"/>
  <c r="EX18" i="1"/>
  <c r="FL18" i="1"/>
  <c r="FZ18" i="1"/>
  <c r="BJ18" i="1"/>
  <c r="BJ36" i="1" s="1"/>
  <c r="FN18" i="1"/>
  <c r="AI6" i="1"/>
  <c r="AI18" i="1" s="1"/>
  <c r="BA18" i="1"/>
  <c r="BP18" i="1"/>
  <c r="BP36" i="1" s="1"/>
  <c r="BQ6" i="1"/>
  <c r="BQ18" i="1" s="1"/>
  <c r="CE6" i="1"/>
  <c r="CE18" i="1" s="1"/>
  <c r="CS6" i="1"/>
  <c r="CS18" i="1" s="1"/>
  <c r="CS19" i="1" s="1"/>
  <c r="EJ18" i="1"/>
  <c r="EJ60" i="1" s="1"/>
  <c r="EJ61" i="1" s="1"/>
  <c r="EK6" i="1"/>
  <c r="EK18" i="1" s="1"/>
  <c r="FM18" i="1"/>
  <c r="GB18" i="1"/>
  <c r="W5" i="1"/>
  <c r="AT36" i="1"/>
  <c r="AU5" i="1"/>
  <c r="BR36" i="1"/>
  <c r="BS5" i="1"/>
  <c r="AN36" i="1"/>
  <c r="E19" i="1"/>
  <c r="F18" i="1"/>
  <c r="F36" i="1" s="1"/>
  <c r="G6" i="1"/>
  <c r="G18" i="1" s="1"/>
  <c r="AJ18" i="1"/>
  <c r="AJ50" i="1" s="1"/>
  <c r="AK6" i="1"/>
  <c r="AK18" i="1" s="1"/>
  <c r="AK19" i="1" s="1"/>
  <c r="BC18" i="1"/>
  <c r="CF18" i="1"/>
  <c r="CF36" i="1" s="1"/>
  <c r="CU18" i="1"/>
  <c r="EZ18" i="1"/>
  <c r="FO18" i="1"/>
  <c r="BO10" i="1"/>
  <c r="BL18" i="1"/>
  <c r="BL36" i="1" s="1"/>
  <c r="EH18" i="1"/>
  <c r="EH60" i="1" s="1"/>
  <c r="EH61" i="1" s="1"/>
  <c r="AC18" i="1"/>
  <c r="AL18" i="1"/>
  <c r="AL50" i="1" s="1"/>
  <c r="BD18" i="1"/>
  <c r="BD36" i="1" s="1"/>
  <c r="BE6" i="1"/>
  <c r="BE18" i="1" s="1"/>
  <c r="BE19" i="1" s="1"/>
  <c r="BS6" i="1"/>
  <c r="BS18" i="1" s="1"/>
  <c r="BS19" i="1" s="1"/>
  <c r="CG6" i="1"/>
  <c r="CG18" i="1" s="1"/>
  <c r="CG19" i="1" s="1"/>
  <c r="DX18" i="1"/>
  <c r="DX60" i="1" s="1"/>
  <c r="DX61" i="1" s="1"/>
  <c r="DY6" i="1"/>
  <c r="DY18" i="1" s="1"/>
  <c r="FA18" i="1"/>
  <c r="FP18" i="1"/>
  <c r="B18" i="1"/>
  <c r="B36" i="1" s="1"/>
  <c r="CT18" i="1"/>
  <c r="C5" i="1"/>
  <c r="Z36" i="1"/>
  <c r="AA5" i="1"/>
  <c r="AY5" i="1"/>
  <c r="BW5" i="1"/>
  <c r="BQ5" i="1"/>
  <c r="I18" i="1"/>
  <c r="BT18" i="1"/>
  <c r="BT61" i="1" s="1"/>
  <c r="GE18" i="1"/>
  <c r="BV18" i="1"/>
  <c r="BV61" i="1" s="1"/>
  <c r="EN18" i="1"/>
  <c r="EN60" i="1" s="1"/>
  <c r="EN61" i="1" s="1"/>
  <c r="BG6" i="1"/>
  <c r="BG18" i="1" s="1"/>
  <c r="BU6" i="1"/>
  <c r="BU18" i="1" s="1"/>
  <c r="BU19" i="1" s="1"/>
  <c r="DL18" i="1"/>
  <c r="DL60" i="1" s="1"/>
  <c r="DL61" i="1" s="1"/>
  <c r="DM6" i="1"/>
  <c r="DM18" i="1" s="1"/>
  <c r="EA6" i="1"/>
  <c r="EA18" i="1" s="1"/>
  <c r="EA19" i="1" s="1"/>
  <c r="GF18" i="1"/>
  <c r="GG6" i="1"/>
  <c r="GG18" i="1" s="1"/>
  <c r="L18" i="1"/>
  <c r="L36" i="1" s="1"/>
  <c r="GD18" i="1"/>
  <c r="EP18" i="1"/>
  <c r="BX18" i="1"/>
  <c r="BX61" i="1" s="1"/>
  <c r="CZ18" i="1"/>
  <c r="CZ60" i="1" s="1"/>
  <c r="CZ61" i="1" s="1"/>
  <c r="DA6" i="1"/>
  <c r="DA18" i="1" s="1"/>
  <c r="DA19" i="1" s="1"/>
  <c r="EC6" i="1"/>
  <c r="EC18" i="1" s="1"/>
  <c r="EC19" i="1" s="1"/>
  <c r="FT18" i="1"/>
  <c r="FU6" i="1"/>
  <c r="FU18" i="1" s="1"/>
  <c r="GI6" i="1"/>
  <c r="GI18" i="1" s="1"/>
  <c r="GI19" i="1" s="1"/>
  <c r="FB18" i="1"/>
  <c r="X36" i="1"/>
  <c r="AF18" i="1"/>
  <c r="AF50" i="1" s="1"/>
  <c r="AR18" i="1"/>
  <c r="AR36" i="1" s="1"/>
  <c r="AB18" i="1"/>
  <c r="AD36" i="1"/>
  <c r="AB36" i="1"/>
  <c r="AZ36" i="1"/>
  <c r="Y6" i="1"/>
  <c r="Y18" i="1" s="1"/>
  <c r="Y19" i="1" s="1"/>
  <c r="CI6" i="1"/>
  <c r="CI18" i="1" s="1"/>
  <c r="CI19" i="1" s="1"/>
  <c r="EE6" i="1"/>
  <c r="EE18" i="1" s="1"/>
  <c r="EE19" i="1" s="1"/>
  <c r="GA6" i="1"/>
  <c r="GA18" i="1" s="1"/>
  <c r="D18" i="1"/>
  <c r="D36" i="1" s="1"/>
  <c r="AZ18" i="1"/>
  <c r="CV18" i="1"/>
  <c r="CV60" i="1" s="1"/>
  <c r="CV61" i="1" s="1"/>
  <c r="ER18" i="1"/>
  <c r="AM6" i="1"/>
  <c r="AM18" i="1" s="1"/>
  <c r="BB18" i="1"/>
  <c r="BB36" i="1" s="1"/>
  <c r="BM18" i="1"/>
  <c r="BY18" i="1"/>
  <c r="BY19" i="1" s="1"/>
  <c r="CK18" i="1"/>
  <c r="CK19" i="1" s="1"/>
  <c r="CW18" i="1"/>
  <c r="DU18" i="1"/>
  <c r="DU19" i="1" s="1"/>
  <c r="EG18" i="1"/>
  <c r="ES18" i="1"/>
  <c r="FE18" i="1"/>
  <c r="FQ18" i="1"/>
  <c r="GC18" i="1"/>
  <c r="AH36" i="1"/>
  <c r="CD36" i="1"/>
  <c r="BZ36" i="1"/>
  <c r="E5" i="1"/>
  <c r="AC5" i="1"/>
  <c r="BA5" i="1"/>
  <c r="BY5" i="1"/>
  <c r="AO6" i="1"/>
  <c r="AO18" i="1" s="1"/>
  <c r="AO19" i="1" s="1"/>
  <c r="BH36" i="1"/>
  <c r="CF60" i="1"/>
  <c r="CF62" i="1" s="1"/>
  <c r="P36" i="1"/>
  <c r="AW19" i="1" l="1"/>
  <c r="AP36" i="1"/>
  <c r="AJ36" i="1"/>
  <c r="EG19" i="1"/>
  <c r="BC19" i="1"/>
  <c r="DO19" i="1"/>
  <c r="GK19" i="1"/>
  <c r="DG19" i="1"/>
  <c r="O19" i="1"/>
  <c r="CJ36" i="1"/>
  <c r="ES19" i="1"/>
  <c r="CU19" i="1"/>
  <c r="GA19" i="1"/>
  <c r="AE19" i="1"/>
  <c r="AA19" i="1"/>
  <c r="AU19" i="1"/>
  <c r="W19" i="1"/>
  <c r="CW19" i="1"/>
  <c r="CQ19" i="1"/>
  <c r="M19" i="1"/>
  <c r="CE19" i="1"/>
  <c r="FC19" i="1"/>
  <c r="I19" i="1"/>
  <c r="FO19" i="1"/>
  <c r="S19" i="1"/>
  <c r="DQ19" i="1"/>
  <c r="EQ19" i="1"/>
  <c r="GC19" i="1"/>
  <c r="BT36" i="1"/>
  <c r="DY19" i="1"/>
  <c r="FK19" i="1"/>
  <c r="DS19" i="1"/>
  <c r="BG19" i="1"/>
  <c r="G19" i="1"/>
  <c r="EK19" i="1"/>
  <c r="FW19" i="1"/>
  <c r="FU19" i="1"/>
  <c r="DM19" i="1"/>
  <c r="FA19" i="1"/>
  <c r="BQ19" i="1"/>
  <c r="FI19" i="1"/>
  <c r="AS19" i="1"/>
  <c r="BK19" i="1"/>
  <c r="BV36" i="1"/>
  <c r="BA19" i="1"/>
  <c r="C19" i="1"/>
  <c r="AI19" i="1"/>
  <c r="AF36" i="1"/>
  <c r="EO19" i="1"/>
  <c r="BM19" i="1"/>
  <c r="AL36" i="1"/>
  <c r="GE19" i="1"/>
  <c r="BW19" i="1"/>
  <c r="FM19" i="1"/>
  <c r="EI19" i="1"/>
  <c r="AG19" i="1"/>
  <c r="FQ19" i="1"/>
  <c r="AC19" i="1"/>
  <c r="FE19" i="1"/>
  <c r="AM19" i="1"/>
  <c r="BX36" i="1"/>
  <c r="GG19" i="1"/>
  <c r="DE19" i="1"/>
  <c r="EY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7DBC70D8-55D4-49D3-A125-21E42A1D13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01E2E884-35FF-484A-B1E2-F4B2EBDA2F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F9F60F1E-E2AA-48EC-98A0-4F90678066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33695725-BEC4-4347-9C2A-3845FC17CA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8AB8F764-9989-4944-8C21-120E7217DC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F108406B-C811-4250-BB71-B5FA3355079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B2F069A4-0B33-4A5E-811F-E3366BB7F5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9C1B25D7-C62A-4F12-9951-A1D61FCB289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227661C7-EEF7-41FA-9204-0315BECE7F9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5B1B77D3-395E-4A8B-8764-017957E5D64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96F38886-8F23-43AE-93F0-601496D163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3676DEDD-5E0B-43BF-BA88-3FC32F58D1E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8E3A8F8A-9089-4250-8022-CB14B2690B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89CE5BF2-6C4E-4846-AE90-0C11E2A925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3A2A271D-9BF2-4715-8961-C4372BF765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64D0AA79-C8F1-4C6E-8E67-46280FF669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500E1C7A-12F6-4865-93A0-5674AE63DC8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5F83210D-95BB-4973-9A76-D2BD32A341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EBB6270F-729C-40B2-8BF8-254AFA62B4F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CD37A117-FF88-46D4-B84D-B350D0B840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3B021DD1-067B-40E2-9320-9C40F2CD6F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64D18C2E-5358-4B62-8171-68C576B78F8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D60B8CCC-9D37-4995-A280-9E0633C8B18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201B40AF-E5D4-44A0-8D45-BD2EECBDFD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3C996A0C-8172-461A-89AA-76C06477C5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1502324A-CD86-42D8-8932-2E0373BA441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6782419B-41A6-46E6-AD79-59EA55C49E4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1F45033F-C795-40D3-AFED-DBAA2026D9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29879BB6-E2BF-46F5-99C5-6A3162375C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60203E4D-B1B8-4E13-B990-5BB0E321E8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A4590896-C903-4E0D-8736-47861D0810C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DD02A17E-0888-4A7A-8DA1-EE7C72A6A4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1D206DC1-6BA1-48E6-ADA2-B7E28960C9E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26EC93F0-9EEF-4076-90B0-968FE10467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A117C4C3-DB8F-4D4A-9E3F-6E65B6DB69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49735E9C-05D9-48A7-B55C-638DDCA823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0B9CBE91-AA71-4062-B1CE-2970CEF8F61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15C4EA62-5CD7-4A8D-9A5D-AE6C0698D7B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F08DAE32-C1B8-4113-A121-18B932064E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AC7D772D-0555-4577-B383-3C2EA21EF5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F7A73E18-B164-4A48-9CBB-2CD590CB876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F5764F48-1A72-4A0A-BF90-CB60D6D1AB5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80D40EDC-7B62-4428-AB26-4E34AD0D6D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65224212-6E75-4D39-91E5-A17796DA200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6BE9EA46-9AF2-4250-A7CF-38DEFD1015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769F07B2-EED1-4033-A26E-CF58A8343D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5579A0EC-B780-472A-9C27-B1D0D45A8B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1B52EEAB-3451-4E27-937C-5050877E7FC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30809019-5F82-4D83-BD56-EBBEFC3D912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EED41203-D198-4EE1-BC11-ABA89629E0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E3250B9D-4D61-4536-A748-D3FFBB31F1F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B4919769-3446-4C18-BC62-4E73F1488C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4DCC331C-1957-4BE9-87ED-35659DDF4E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4AD40045-7A87-4F94-9452-E9D5AC9BDF4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D07B090A-E214-4F37-9959-40A62B699B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45AE4BD9-D149-4263-BB28-9257D1BF1DC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52C138E2-E46A-4FD6-B37F-B3F197DC92D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DB2BD431-1947-4006-82D8-E97CB84FB0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56997B91-66FD-4ACE-87DB-B4D05878F09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B22E23E5-C720-4518-96A6-9B43D2F732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A71C9E6E-B298-48D4-AE0E-1989C95A65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10AB3F05-A801-4402-B492-E6B585D0FA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8466945D-E2CE-418B-A238-8CB6491869D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A626D7D2-0F0A-4E54-8924-161A21E8293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80D079D4-1618-483D-AE70-8A26F68732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B3BF555D-691C-4364-B1E8-92F6A644DB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3B8A4F7E-325D-46AA-BB80-253829036C4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347DA004-FC9A-431C-A563-17C86DA98F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E8" authorId="0" shapeId="0" xr:uid="{0D4F7F5D-FC99-467A-B2EC-01811ECC8F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G8" authorId="0" shapeId="0" xr:uid="{841CD42E-7799-47CB-8316-A543C2C02D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I8" authorId="0" shapeId="0" xr:uid="{1A406A9C-02FA-4719-808A-F592766CFD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K8" authorId="0" shapeId="0" xr:uid="{8033F155-7C93-416D-9FC1-7779F6446D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M8" authorId="0" shapeId="0" xr:uid="{0F126378-EDE3-4186-B6F7-A63F9DC3D99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O8" authorId="0" shapeId="0" xr:uid="{DD0CE44D-832E-4D84-948D-A9541A9ECBE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Q8" authorId="0" shapeId="0" xr:uid="{F6BAE8B9-AC1D-4F4A-A61B-F53871C83BF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S8" authorId="0" shapeId="0" xr:uid="{697056FE-2704-407B-96CB-FF151C851C4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U8" authorId="0" shapeId="0" xr:uid="{5C8DDF44-92CE-42C6-B04D-0D51EE13303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W8" authorId="0" shapeId="0" xr:uid="{3E84FBBC-7D36-4F01-BCE8-B782F331DA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Y8" authorId="0" shapeId="0" xr:uid="{5E688768-A0D1-40DE-9E4C-2DAC771330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A8" authorId="0" shapeId="0" xr:uid="{E4028C7D-3624-4E00-89B8-DC0B3A59381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C8" authorId="0" shapeId="0" xr:uid="{3C72B974-6FCD-4DD7-BC9B-F3B9F542EF1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E8" authorId="0" shapeId="0" xr:uid="{440E22B2-B02A-421D-AF2A-E6E713D591F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G8" authorId="0" shapeId="0" xr:uid="{187D4807-27D9-4EEA-9F4B-27B6AB2C05F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I8" authorId="0" shapeId="0" xr:uid="{295C6A84-BF0D-4C4E-B167-A026631601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K8" authorId="0" shapeId="0" xr:uid="{4D78B7A2-DE52-48EE-A92A-A5F7FE7E58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9" authorId="1" shapeId="0" xr:uid="{1C32FDA4-7707-4E35-8518-7A79F841ECDD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9" authorId="1" shapeId="0" xr:uid="{D5CC8DA6-0567-472F-8277-29B4443D0F99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9" authorId="1" shapeId="0" xr:uid="{19045C00-1CEB-45D7-B6F9-7CA0F9A139B4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9" authorId="0" shapeId="0" xr:uid="{6BC58BA3-2EC6-4C11-95C0-DE22BD5B85C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9" authorId="0" shapeId="0" xr:uid="{855D8A4E-2E0B-4D83-8CA4-C7F8E8E156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9" authorId="0" shapeId="0" xr:uid="{7D261557-5345-4F3F-A730-781CC97BEAA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9" authorId="0" shapeId="0" xr:uid="{AC68146B-9D2F-4F75-A6FE-E19C513C9C3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9" authorId="0" shapeId="0" xr:uid="{799467A8-F6E8-442B-B5FD-FB3108B0A8E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9" authorId="0" shapeId="0" xr:uid="{9632ADBA-D729-4D72-B87C-67A0B2E768E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9" authorId="0" shapeId="0" xr:uid="{3CAD9768-C35E-4D51-95DB-EEB8C3322F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9" authorId="0" shapeId="0" xr:uid="{008116D4-EDB9-40CA-ACEC-17F575FCCF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9" authorId="0" shapeId="0" xr:uid="{B0C50E97-1F77-4419-ABE7-6D8F254A4E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9" authorId="0" shapeId="0" xr:uid="{03E2EC2B-4384-4E16-B38F-09ED149A4E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9" authorId="0" shapeId="0" xr:uid="{036F7ACF-7969-4D1C-BB48-736422A62F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9" authorId="0" shapeId="0" xr:uid="{EF167CE3-8B81-49A3-9B0F-D20115486D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9" authorId="0" shapeId="0" xr:uid="{E50D6D6F-9A00-4438-B267-D208FB4CCB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9" authorId="0" shapeId="0" xr:uid="{D9B3981B-72EB-4ABF-BA22-F03C60BB07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9" authorId="0" shapeId="0" xr:uid="{D42148FC-327C-46C9-9E37-30AB0803FF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9" authorId="0" shapeId="0" xr:uid="{C276F8C8-F11D-4BBB-89A0-09CCDBCD006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9" authorId="0" shapeId="0" xr:uid="{4B9BC7AA-E8AB-45DF-A0D7-DB155DF808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9" authorId="0" shapeId="0" xr:uid="{935DB88F-A2A7-49CF-AD28-896AFC7705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9" authorId="0" shapeId="0" xr:uid="{5671B198-220A-4416-88E3-0749B41FAF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9" authorId="0" shapeId="0" xr:uid="{18B2CE29-41F2-41F6-AD79-B9619176BB9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9" authorId="0" shapeId="0" xr:uid="{300471DE-6169-48FE-BB9C-C457C828A86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9" authorId="0" shapeId="0" xr:uid="{ED458380-E5A9-41CF-893A-0EFF7C17B5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9" authorId="0" shapeId="0" xr:uid="{2ED505A3-8120-436C-8244-05100A09DE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9" authorId="0" shapeId="0" xr:uid="{E737DAA6-4C05-4D9B-AA54-C49767C87C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9" authorId="0" shapeId="0" xr:uid="{B4A350B1-4D72-4554-9051-76D9FB3C78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9" authorId="0" shapeId="0" xr:uid="{E6162090-C921-4CE7-9F47-B0BBEA9AA0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9" authorId="0" shapeId="0" xr:uid="{43B904EF-7822-4C0D-AFEB-B9C54B22DC2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9" authorId="0" shapeId="0" xr:uid="{E482C164-54F7-417A-8B7D-D5FCA7F6DB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9" authorId="0" shapeId="0" xr:uid="{CB6B0B39-C52A-4D1F-85CD-D05A9CA1FEC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9" authorId="0" shapeId="0" xr:uid="{E5BB8499-CB09-4800-A9DF-8A4DD3762E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9" authorId="0" shapeId="0" xr:uid="{565AE9D7-48B6-477A-B5D9-493D3794B00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9" authorId="0" shapeId="0" xr:uid="{9602AA12-0FF7-4A89-96EE-D49A69FFF5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9" authorId="0" shapeId="0" xr:uid="{25B43E9D-64EB-44EF-BB6C-944DF698DC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9" authorId="0" shapeId="0" xr:uid="{FEDBECDC-F986-4BCF-B9AD-6D4FA10E9A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9" authorId="0" shapeId="0" xr:uid="{F0B48378-233A-4E83-A620-292B40A5B3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9" authorId="0" shapeId="0" xr:uid="{A68E1F77-8C0F-449A-B8E0-DE41ED7658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9" authorId="0" shapeId="0" xr:uid="{026F82F6-0AE3-4F62-AA4F-C0BDFFEFBF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9" authorId="0" shapeId="0" xr:uid="{0FF1EC98-BA12-4E90-8FE8-E6764CD5CA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9" authorId="0" shapeId="0" xr:uid="{DCF022BA-A915-4F07-AD98-0D0EDB74DA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9" authorId="0" shapeId="0" xr:uid="{D00DB054-78F8-4684-A6ED-749407F2F0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9" authorId="0" shapeId="0" xr:uid="{89CCA855-3750-49B0-B4D3-35DD4263A1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9" authorId="0" shapeId="0" xr:uid="{E0CBDBF8-52A0-44E6-8512-38F1B2428C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9" authorId="0" shapeId="0" xr:uid="{21F3E9A0-D932-4743-9A5F-88B76F373A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9" authorId="0" shapeId="0" xr:uid="{56B75CA7-BE33-4F8C-99A0-BE9A60ABA9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9" authorId="0" shapeId="0" xr:uid="{CCA75F1B-E317-4776-A0AC-68C38E395C4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9" authorId="0" shapeId="0" xr:uid="{0D33E4E5-73C1-4CCA-8FC4-8F578411B8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9" authorId="0" shapeId="0" xr:uid="{717F84A3-7EA9-4CB4-B617-53936D5862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9" authorId="0" shapeId="0" xr:uid="{AF83E9C8-06D7-4262-898A-D5CDBCAB8A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9" authorId="0" shapeId="0" xr:uid="{E01019B5-D411-4802-BCDE-69DEBB81397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9" authorId="0" shapeId="0" xr:uid="{B7D05D85-2536-4FD2-9D38-2AAA363066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9" authorId="0" shapeId="0" xr:uid="{3B6E60DF-C000-4BD7-8B2F-58D29B6328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9" authorId="0" shapeId="0" xr:uid="{BD45951C-13F7-4878-AA79-7D064E862B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9" authorId="0" shapeId="0" xr:uid="{D22C10C1-0C74-43CD-9920-A305506B2CA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9" authorId="0" shapeId="0" xr:uid="{899A7274-BD3D-4CDF-B05E-B8EB65E138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9" authorId="0" shapeId="0" xr:uid="{5B06649E-B5A4-4832-AC42-CBF33B419D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9" authorId="0" shapeId="0" xr:uid="{7A8D0C2C-8D0C-4C7F-BB44-C0FCB2CDB1C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9" authorId="0" shapeId="0" xr:uid="{43C3F18D-3DA3-48A4-BB9F-F5AA5F27E0E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9" authorId="0" shapeId="0" xr:uid="{8C78B775-1F43-483C-B9AB-339FF4F5B9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9" authorId="0" shapeId="0" xr:uid="{A1710B53-DF96-4A74-A696-FCF18848F81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9" authorId="0" shapeId="0" xr:uid="{3B3BA6A8-2452-49A5-A955-441C52C9E62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9" authorId="0" shapeId="0" xr:uid="{47F2A61E-4E16-4E63-BDE4-5F95948F4CE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9" authorId="0" shapeId="0" xr:uid="{4FD99C57-0315-4B1A-889C-9437F90532D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9" authorId="0" shapeId="0" xr:uid="{286EEE59-2923-4A85-B0F8-8177A303BC8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9" authorId="0" shapeId="0" xr:uid="{747DB678-42A4-4A6D-924C-AD9224B14E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9" authorId="0" shapeId="0" xr:uid="{BAF2ED6A-0092-494F-B6AE-88AE9D29D5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9" authorId="0" shapeId="0" xr:uid="{117D7F75-FEEE-4A25-B9E7-FB55CFB5B76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9" authorId="0" shapeId="0" xr:uid="{6F71BB55-D490-47BD-827A-E4DD8624A4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9" authorId="0" shapeId="0" xr:uid="{1607FEB3-E70B-41FB-9C46-5FE1D36E75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9" authorId="0" shapeId="0" xr:uid="{70319BFA-DDC0-47B0-8A7C-9850CFC86FC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9" authorId="0" shapeId="0" xr:uid="{6B6B41A8-BE72-41FD-B0B3-5380FDAD883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9" authorId="0" shapeId="0" xr:uid="{0B0E2C0A-6474-48B3-8275-2D33BCC482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9" authorId="0" shapeId="0" xr:uid="{61ADB544-7FE9-44DE-9688-091F7D271F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9" authorId="0" shapeId="0" xr:uid="{3B61019F-8112-4BCA-8923-61A5F7C19F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9" authorId="0" shapeId="0" xr:uid="{B90C5C2C-71B7-4DB9-858E-0168B25D155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9" authorId="0" shapeId="0" xr:uid="{39690427-0EB3-4696-A1AB-AD0F294F22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9" authorId="0" shapeId="0" xr:uid="{2A0DBA89-E18B-4904-8D41-1D58DF7BE6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D9" authorId="0" shapeId="0" xr:uid="{E00D5953-DBF6-431C-B04F-093F5581854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F9" authorId="0" shapeId="0" xr:uid="{0AE1B3A7-BF56-4C54-A35D-144F3F592C6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H9" authorId="0" shapeId="0" xr:uid="{6779B8F8-D29F-4E88-B5A0-00A0C5889C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J9" authorId="0" shapeId="0" xr:uid="{72F40C91-1E6F-4D01-B7F1-8C81948B41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L9" authorId="0" shapeId="0" xr:uid="{A3FD667D-2A43-4C13-849E-B95D2F8E338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N9" authorId="0" shapeId="0" xr:uid="{055A8A47-BFFA-422F-8A31-A9B2041BC1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P9" authorId="0" shapeId="0" xr:uid="{F234ECAA-5F98-4764-AB0D-FBB9882EA4A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R9" authorId="0" shapeId="0" xr:uid="{AAB6672F-1D97-40E0-BAA2-76E9190B51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T9" authorId="0" shapeId="0" xr:uid="{C9E52669-4EDD-4833-8333-14AC39C99D3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V9" authorId="0" shapeId="0" xr:uid="{92EF4462-5391-4A31-BBD4-C2BFEEBFEA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X9" authorId="0" shapeId="0" xr:uid="{3FD267FF-D056-4C06-9F52-00047167C8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Z9" authorId="0" shapeId="0" xr:uid="{0EE507E6-C0B0-45AE-8D03-B4C65E4531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B9" authorId="0" shapeId="0" xr:uid="{2C33E24F-A97E-415E-B573-44038E16DCE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D9" authorId="0" shapeId="0" xr:uid="{891AAEC4-3C08-4DDB-8C4A-E8D7CA66E9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F9" authorId="0" shapeId="0" xr:uid="{D342EAAD-06A8-4ECF-A018-C7636410B0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H9" authorId="0" shapeId="0" xr:uid="{9347B938-8700-42E9-A880-A5AC1AC51A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J9" authorId="0" shapeId="0" xr:uid="{02FBD32E-60E8-4317-A617-62C73245308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6" authorId="2" shapeId="0" xr:uid="{64B95212-A1E3-4470-82EB-4645568C03F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6" authorId="2" shapeId="0" xr:uid="{5D897360-83AC-4A56-B196-7243C473535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6" authorId="2" shapeId="0" xr:uid="{FAA66DDC-87A6-4AAA-B60B-DEB8F8F7DD2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6" authorId="2" shapeId="0" xr:uid="{B56A2D58-0849-4AC9-8DE1-867FBEC866F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6" authorId="2" shapeId="0" xr:uid="{78CA9909-C2F0-424C-B642-E435733226C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6" authorId="2" shapeId="0" xr:uid="{04EDB287-6697-48BF-B1A1-A30973B1CCD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6" authorId="2" shapeId="0" xr:uid="{A1F51DE5-E063-4A5A-A5D2-12B998AD9FD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6" authorId="2" shapeId="0" xr:uid="{5D7C006B-21CE-419E-B82B-5105CA23E42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6" authorId="2" shapeId="0" xr:uid="{984B307F-ACD2-4B9E-A652-24B1F0EB4DE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6" authorId="2" shapeId="0" xr:uid="{09EBAFAC-5338-4C35-AC0E-EE073E572FB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6" authorId="2" shapeId="0" xr:uid="{8FD0704A-C755-4908-9B33-75CF6AD80A9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6" authorId="2" shapeId="0" xr:uid="{C20CDF4D-EAB2-4AA0-B4DC-50C5FD3B113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6" authorId="2" shapeId="0" xr:uid="{29C301B6-426B-4141-83E0-3091CB1957D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6" authorId="2" shapeId="0" xr:uid="{17A3052A-9783-442D-80AA-0C3CCA59204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6" authorId="2" shapeId="0" xr:uid="{55F0FDB8-A2F9-4D79-B091-B4E3F53F707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6" authorId="2" shapeId="0" xr:uid="{6D5EC564-B036-4550-8BA5-4D0A3D61B14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6" authorId="2" shapeId="0" xr:uid="{A3E9A641-42E5-492E-93A7-A61178EBB2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6" authorId="2" shapeId="0" xr:uid="{5DCBCD74-A236-478C-833D-11BA5B9E5D2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6" authorId="2" shapeId="0" xr:uid="{5408C51A-AFC4-4027-9299-B4154ABD8A9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6" authorId="2" shapeId="0" xr:uid="{14805315-E738-4163-8CDB-01132804EDC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6" authorId="2" shapeId="0" xr:uid="{12F002ED-380B-4B5E-9EE4-548BD55B3C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6" authorId="2" shapeId="0" xr:uid="{87A77EA7-C044-4E73-91A1-F92CB841563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6" authorId="2" shapeId="0" xr:uid="{7FDA180E-722E-4EC2-96A3-65C42CC6829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6" authorId="2" shapeId="0" xr:uid="{6E2DBB68-DC96-4E95-BDBE-27F693B7754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6" authorId="2" shapeId="0" xr:uid="{85B4F701-F04A-4541-905C-7F918CC8E51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6" authorId="2" shapeId="0" xr:uid="{D94A7005-5701-4565-AC54-163758A82AA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6" authorId="2" shapeId="0" xr:uid="{2A2B34E6-CF53-4222-9877-566936F5043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6" authorId="2" shapeId="0" xr:uid="{4B055F95-A184-4613-A2D0-E7527C930C0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6" authorId="2" shapeId="0" xr:uid="{22233DAB-915A-4747-AAB2-0F5F80936B4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6" authorId="2" shapeId="0" xr:uid="{6469E176-A359-4573-8AD2-77BE1D4AF5E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6" authorId="2" shapeId="0" xr:uid="{16FD76EB-D499-4ED4-9BDA-5EBD7603FD1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6" authorId="2" shapeId="0" xr:uid="{87C047D3-4A4B-4ADA-8F72-C38F90C4B85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6" authorId="2" shapeId="0" xr:uid="{1684C4CC-F6A7-4CCA-AC7D-884F4F12409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6" authorId="2" shapeId="0" xr:uid="{3147A8B8-92F4-4C8C-BB3C-A83C8DA5563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6" authorId="2" shapeId="0" xr:uid="{2E5935FC-E722-4866-81BA-554632A0EE9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6" authorId="2" shapeId="0" xr:uid="{89EE0181-84FA-4F83-A01A-4D4DC86A513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6" authorId="2" shapeId="0" xr:uid="{10CF9DCB-85BC-49E5-BB8E-553B2C83AB0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6" authorId="2" shapeId="0" xr:uid="{C9D86FF5-5D4E-4FFA-8815-338904D0FE1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6" authorId="2" shapeId="0" xr:uid="{F09969B6-0BBF-4790-9753-A12026DCF1C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6" authorId="2" shapeId="0" xr:uid="{6D317D15-7A21-4F39-AA99-93AA13880CF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6" authorId="2" shapeId="0" xr:uid="{1E2AA6DC-A6AA-4EA0-8CD0-2EE53957AB0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6" authorId="2" shapeId="0" xr:uid="{F887810E-C5CF-4A66-963D-7675DD33A81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6" authorId="2" shapeId="0" xr:uid="{E229E93B-D853-4F7E-BC08-F43E7C1702F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6" authorId="2" shapeId="0" xr:uid="{00DA7701-4BAC-41DC-AAC1-4DCB420A279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6" authorId="2" shapeId="0" xr:uid="{D6A2CEB2-E5DA-484E-B53A-7590A7AE2AC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6" authorId="2" shapeId="0" xr:uid="{1569DF67-9591-4147-B445-1295B56429D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6" authorId="2" shapeId="0" xr:uid="{F06CF556-D369-4E66-901A-CD33D66A72C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6" authorId="2" shapeId="0" xr:uid="{72341B67-A6F5-476C-8501-579A7FAEA46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6" authorId="2" shapeId="0" xr:uid="{5AF35674-C553-4BAC-8D51-EBA99EF0187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6" authorId="2" shapeId="0" xr:uid="{E241198D-13E1-40D7-9F61-E509421E5A8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6" authorId="2" shapeId="0" xr:uid="{E689E2D1-B14A-4705-B657-4507CD276EA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6" authorId="2" shapeId="0" xr:uid="{98E782F2-B8FE-4AB0-9AD8-0BB7F4A40EB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6" authorId="2" shapeId="0" xr:uid="{295861F5-5468-450E-BEA7-85E22F90CBB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6" authorId="2" shapeId="0" xr:uid="{9A571752-EAD6-4C31-8854-3439F2F4C77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6" authorId="2" shapeId="0" xr:uid="{3B674BAC-D215-475E-9055-585655FA2CF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6" authorId="2" shapeId="0" xr:uid="{E709EF30-A04E-4BFE-A9C5-21CC066B12A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6" authorId="2" shapeId="0" xr:uid="{DBD9AC85-A109-4213-B66A-65115C266D7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6" authorId="2" shapeId="0" xr:uid="{880C92B5-13A6-4C53-950E-26416FF5E75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6" authorId="2" shapeId="0" xr:uid="{9E869D4C-C3E6-4085-81EE-09C667F4AB9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6" authorId="2" shapeId="0" xr:uid="{125297D2-FEA6-49DE-B75A-93C4C18E1BC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6" authorId="2" shapeId="0" xr:uid="{3E491850-2038-4445-9026-DB92EC08080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6" authorId="2" shapeId="0" xr:uid="{B005C1D6-9D68-41D8-9318-572EF5D2988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6" authorId="2" shapeId="0" xr:uid="{D2E55CD6-4EDF-47C8-B59A-624D1A3D9D5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6" authorId="2" shapeId="0" xr:uid="{E53F7E10-37E9-4DC9-B05D-59FAD2451E7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6" authorId="2" shapeId="0" xr:uid="{2E984F1F-B2B2-4D1F-9464-6A4FC646F51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6" authorId="2" shapeId="0" xr:uid="{9AEBA74A-CA0B-408F-B50E-98EE79F39A3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6" authorId="2" shapeId="0" xr:uid="{4C89B6DB-BA66-47F6-9381-24D3BA33E4A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6" authorId="2" shapeId="0" xr:uid="{C98CBDF2-0413-482B-A191-7C5300BD900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6" authorId="2" shapeId="0" xr:uid="{2A312BCB-4A21-4482-96EF-58B36397BE1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6" authorId="2" shapeId="0" xr:uid="{5285652F-1706-4525-9F26-FFC44E36BF6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6" authorId="2" shapeId="0" xr:uid="{CDE6C9DD-2598-4CF9-9A71-C32B8E06D8E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6" authorId="2" shapeId="0" xr:uid="{68CC88EA-9CBA-4F8F-A68E-8B1A50AB4D6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6" authorId="2" shapeId="0" xr:uid="{FE1AD57B-563B-4D53-A8B3-E383826CB30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6" authorId="2" shapeId="0" xr:uid="{8B6D638F-1BA1-4960-BF12-5A40F210F40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6" authorId="2" shapeId="0" xr:uid="{55919797-408E-442A-9461-5DF5BB37784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6" authorId="2" shapeId="0" xr:uid="{B612F078-C672-452A-BA74-5AF6A982832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6" authorId="2" shapeId="0" xr:uid="{7D053026-B24C-496A-9EE7-3B869BF9CBA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6" authorId="2" shapeId="0" xr:uid="{676E6281-CEAB-417A-8729-854CF671C4F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6" authorId="2" shapeId="0" xr:uid="{BFA89CB0-403A-4443-A620-9E6F72A9DEE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D16" authorId="2" shapeId="0" xr:uid="{5B9BD50E-78F1-4D12-8E40-DECAEE3A276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F16" authorId="2" shapeId="0" xr:uid="{BEC6DA20-586B-4A6E-93F0-F7066C17856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H16" authorId="2" shapeId="0" xr:uid="{E2CA8F6E-EA34-41A6-BC6A-A2D6641C4D8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J16" authorId="2" shapeId="0" xr:uid="{1F1E723D-EA75-4EA1-8DFE-B1FB87EC91B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L16" authorId="2" shapeId="0" xr:uid="{9C9CA283-967F-427B-83A3-8C74FEBCD15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N16" authorId="2" shapeId="0" xr:uid="{20C22B7F-7FE8-4383-9714-26DC3E116DB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P16" authorId="2" shapeId="0" xr:uid="{69182EA7-2BD2-412B-9EBE-E1427B869FD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R16" authorId="2" shapeId="0" xr:uid="{3243D094-AADE-425A-BB8F-B60F0644545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T16" authorId="2" shapeId="0" xr:uid="{55AB9B2F-09BD-4E56-A949-A81839CCE79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V16" authorId="2" shapeId="0" xr:uid="{A78B9E21-14E3-4109-8A89-73776461432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X16" authorId="2" shapeId="0" xr:uid="{02F7E10B-90BE-4193-B763-4D9187A1D02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Z16" authorId="2" shapeId="0" xr:uid="{D1189B3D-9CFF-4B3A-9E0A-74DE1DE457D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B16" authorId="2" shapeId="0" xr:uid="{17DF3CE1-CF49-40AF-88F9-0776D6C2E37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D16" authorId="2" shapeId="0" xr:uid="{D9B1650D-2E4F-40D9-83EC-47C4351C0CE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F16" authorId="2" shapeId="0" xr:uid="{1D1AC6A2-1841-488B-B607-1DC4E3345B1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H16" authorId="2" shapeId="0" xr:uid="{F3FB85FB-525D-4B27-A422-841F85E82BC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J16" authorId="2" shapeId="0" xr:uid="{A3EB2DD6-6D56-4B81-AE45-BC6DF81806C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</commentList>
</comments>
</file>

<file path=xl/sharedStrings.xml><?xml version="1.0" encoding="utf-8"?>
<sst xmlns="http://schemas.openxmlformats.org/spreadsheetml/2006/main" count="411" uniqueCount="138">
  <si>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</si>
  <si>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</si>
  <si>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</si>
  <si>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</si>
  <si>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</si>
  <si>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</si>
  <si>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</si>
  <si>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Preliminary Report</t>
  </si>
  <si>
    <t>Final Report</t>
  </si>
  <si>
    <t>Final  Report</t>
  </si>
  <si>
    <t xml:space="preserve">Prelim  Report </t>
  </si>
  <si>
    <t xml:space="preserve"> Report </t>
  </si>
  <si>
    <t xml:space="preserve">Report </t>
  </si>
  <si>
    <t xml:space="preserve">  Report 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</si>
  <si>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</si>
  <si>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</si>
  <si>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</si>
  <si>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</si>
  <si>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</si>
  <si>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</si>
  <si>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</si>
  <si>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</si>
  <si>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</si>
  <si>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</si>
  <si>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</si>
  <si>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</si>
  <si>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</si>
  <si>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</si>
  <si>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</si>
  <si>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</si>
  <si>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</si>
  <si>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</si>
  <si>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</si>
  <si>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</si>
  <si>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</si>
  <si>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</si>
  <si>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</si>
  <si>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</si>
  <si>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</si>
  <si>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</si>
  <si>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</si>
  <si>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</si>
  <si>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</si>
  <si>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</si>
  <si>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</si>
  <si>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</si>
  <si>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</si>
  <si>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</si>
  <si>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</si>
  <si>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</si>
  <si>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</si>
  <si>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</si>
  <si>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</si>
  <si>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</si>
  <si>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</si>
  <si>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</si>
  <si>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</si>
  <si>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</si>
  <si>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</si>
  <si>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</si>
  <si>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</si>
  <si>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</si>
  <si>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</si>
  <si>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</si>
  <si>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</si>
  <si>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</si>
  <si>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</si>
  <si>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</si>
  <si>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</si>
  <si>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</si>
  <si>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</si>
  <si>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</si>
  <si>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</si>
  <si>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</si>
  <si>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</si>
  <si>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</si>
  <si>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</si>
  <si>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</si>
  <si>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</si>
  <si>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</si>
  <si>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</si>
  <si>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</si>
  <si>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</si>
  <si>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</si>
  <si>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</si>
  <si>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</si>
  <si>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</si>
  <si>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</si>
  <si>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</si>
  <si>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</si>
  <si>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</si>
  <si>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</si>
  <si>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31/01/2022</t>
  </si>
  <si>
    <t>28/02/2022</t>
  </si>
  <si>
    <t>31/03/2022</t>
  </si>
  <si>
    <t>30/04/2022</t>
  </si>
  <si>
    <t>31/05/2022</t>
  </si>
  <si>
    <t>30/06/2022</t>
  </si>
  <si>
    <t>31/07/2022</t>
  </si>
  <si>
    <t>31/08/2022</t>
  </si>
  <si>
    <t>30/09/2022</t>
  </si>
  <si>
    <t>31/10/2022</t>
  </si>
  <si>
    <t>30/11/2022</t>
  </si>
  <si>
    <t>31/12/2022</t>
  </si>
  <si>
    <t>31/01/20223</t>
  </si>
  <si>
    <t>28/02/2023</t>
  </si>
  <si>
    <t>31/03/2023</t>
  </si>
  <si>
    <t>30/04/2023</t>
  </si>
  <si>
    <t>31/05/2023</t>
  </si>
  <si>
    <t>Liability</t>
  </si>
  <si>
    <t>Cash back</t>
  </si>
  <si>
    <t>Unutilized grants</t>
  </si>
  <si>
    <t>Consumer  and Sundry deposits</t>
  </si>
  <si>
    <t>External loans unspent</t>
  </si>
  <si>
    <t>EFF Accumulated Depreciation</t>
  </si>
  <si>
    <t>Self Insurance Reserve</t>
  </si>
  <si>
    <t>Capital Replacement reserve</t>
  </si>
  <si>
    <t>Performance Bonus Provison</t>
  </si>
  <si>
    <t>Set aside for retention</t>
  </si>
  <si>
    <t>Set aside for Creditor payments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</si>
  <si>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</si>
  <si>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</si>
  <si>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</si>
  <si>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</si>
  <si>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</si>
  <si>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</si>
  <si>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</si>
  <si>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</si>
  <si>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</si>
  <si>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>Loan payments - out of own funding</t>
  </si>
  <si>
    <t>CFO: D McThomas</t>
  </si>
  <si>
    <t>CFO:  R Ontong</t>
  </si>
  <si>
    <t>Date:</t>
  </si>
  <si>
    <t xml:space="preserve">Retained surplus (unidentified dep.)  </t>
  </si>
  <si>
    <t xml:space="preserve">Provision for leave Payment  </t>
  </si>
  <si>
    <t xml:space="preserve">Cash on hand  </t>
  </si>
  <si>
    <t xml:space="preserve">Final  Report  </t>
  </si>
  <si>
    <t>9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</si>
</sst>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164" fontId="9" fillId="0" borderId="0" xfId="1" applyFont="1" applyFill="1" applyBorder="1"/>
    <xf numFmtId="164" fontId="3" fillId="0" borderId="0" xfId="1" applyFont="1" applyFill="1" applyBorder="1"/>
    <xf numFmtId="0" fontId="2" fillId="0" borderId="0" xfId="0" applyFont="1" applyFill="1" applyAlignment="1">
      <alignment horizontal="left"/>
    </xf>
    <xf numFmtId="0" fontId="3" fillId="0" borderId="0" xfId="0" applyFont="1" applyFill="1"/>
    <xf numFmtId="164" fontId="3" fillId="0" borderId="0" xfId="1" applyFont="1" applyFill="1"/>
    <xf numFmtId="0" fontId="4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4" fontId="5" fillId="0" borderId="4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7" xfId="0" applyFont="1" applyFill="1" applyBorder="1" applyAlignment="1">
      <alignment horizontal="center"/>
    </xf>
    <xf numFmtId="14" fontId="6" fillId="0" borderId="2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/>
    </xf>
    <xf numFmtId="165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165" fontId="6" fillId="0" borderId="13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center"/>
    </xf>
    <xf numFmtId="0" fontId="7" fillId="0" borderId="0" xfId="0" applyFont="1" applyFill="1"/>
    <xf numFmtId="164" fontId="7" fillId="0" borderId="0" xfId="1" applyFont="1" applyFill="1"/>
    <xf numFmtId="0" fontId="5" fillId="0" borderId="0" xfId="0" applyFont="1" applyFill="1"/>
    <xf numFmtId="14" fontId="6" fillId="0" borderId="7" xfId="1" applyNumberFormat="1" applyFont="1" applyFill="1" applyBorder="1" applyAlignment="1">
      <alignment horizontal="center"/>
    </xf>
    <xf numFmtId="3" fontId="7" fillId="0" borderId="15" xfId="0" applyNumberFormat="1" applyFont="1" applyFill="1" applyBorder="1"/>
    <xf numFmtId="3" fontId="6" fillId="0" borderId="16" xfId="1" applyNumberFormat="1" applyFont="1" applyFill="1" applyBorder="1"/>
    <xf numFmtId="3" fontId="6" fillId="0" borderId="15" xfId="1" applyNumberFormat="1" applyFont="1" applyFill="1" applyBorder="1"/>
    <xf numFmtId="165" fontId="7" fillId="0" borderId="15" xfId="1" applyNumberFormat="1" applyFont="1" applyFill="1" applyBorder="1" applyAlignment="1">
      <alignment horizontal="center"/>
    </xf>
    <xf numFmtId="165" fontId="6" fillId="0" borderId="15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165" fontId="3" fillId="0" borderId="0" xfId="0" applyNumberFormat="1" applyFont="1" applyFill="1"/>
    <xf numFmtId="0" fontId="0" fillId="0" borderId="0" xfId="0" applyFill="1"/>
    <xf numFmtId="3" fontId="8" fillId="0" borderId="0" xfId="0" applyNumberFormat="1" applyFont="1" applyFill="1"/>
    <xf numFmtId="3" fontId="8" fillId="0" borderId="1" xfId="0" applyNumberFormat="1" applyFont="1" applyFill="1" applyBorder="1"/>
    <xf numFmtId="164" fontId="3" fillId="0" borderId="1" xfId="1" applyFont="1" applyFill="1" applyBorder="1"/>
    <xf numFmtId="15" fontId="5" fillId="0" borderId="0" xfId="1" applyNumberFormat="1" applyFont="1" applyFill="1"/>
    <xf numFmtId="15" fontId="5" fillId="0" borderId="0" xfId="1" applyNumberFormat="1" applyFont="1" applyFill="1" applyBorder="1"/>
    <xf numFmtId="3" fontId="3" fillId="0" borderId="0" xfId="0" quotePrefix="1" applyNumberFormat="1" applyFont="1" applyFill="1"/>
    <xf numFmtId="3" fontId="8" fillId="0" borderId="18" xfId="0" applyNumberFormat="1" applyFont="1" applyFill="1" applyBorder="1"/>
    <xf numFmtId="164" fontId="9" fillId="0" borderId="0" xfId="1" applyFont="1" applyFill="1"/>
    <xf numFmtId="3" fontId="8" fillId="0" borderId="19" xfId="0" applyNumberFormat="1" applyFont="1" applyFill="1" applyBorder="1"/>
    <xf numFmtId="4" fontId="3" fillId="0" borderId="0" xfId="0" applyNumberFormat="1" applyFont="1" applyFill="1"/>
    <xf numFmtId="4" fontId="9" fillId="0" borderId="0" xfId="0" applyNumberFormat="1" applyFont="1" applyFill="1"/>
    <xf numFmtId="0" fontId="9" fillId="0" borderId="0" xfId="0" applyFont="1" applyFill="1"/>
    <xf numFmtId="4" fontId="10" fillId="0" borderId="19" xfId="0" applyNumberFormat="1" applyFont="1" applyFill="1" applyBorder="1"/>
    <xf numFmtId="4" fontId="11" fillId="0" borderId="19" xfId="0" applyNumberFormat="1" applyFont="1" applyFill="1" applyBorder="1"/>
    <xf numFmtId="4" fontId="11" fillId="0" borderId="0" xfId="0" applyNumberFormat="1" applyFont="1" applyFill="1"/>
    <xf numFmtId="4" fontId="10" fillId="0" borderId="20" xfId="0" applyNumberFormat="1" applyFont="1" applyFill="1" applyBorder="1"/>
    <xf numFmtId="4" fontId="10" fillId="0" borderId="0" xfId="0" applyNumberFormat="1" applyFont="1" applyFill="1"/>
    <xf numFmtId="4" fontId="8" fillId="0" borderId="0" xfId="0" applyNumberFormat="1" applyFont="1" applyFill="1"/>
    <xf numFmtId="164" fontId="3" fillId="0" borderId="0" xfId="0" applyNumberFormat="1" applyFont="1" applyFill="1"/>
    <xf numFmtId="4" fontId="5" fillId="0" borderId="0" xfId="0" applyNumberFormat="1" applyFont="1" applyFill="1"/>
    <xf numFmtId="43" fontId="3" fillId="0" borderId="0" xfId="0" applyNumberFormat="1" applyFont="1" applyFill="1"/>
    <xf numFmtId="3" fontId="7" fillId="2" borderId="8" xfId="1" applyNumberFormat="1" applyFont="1" applyFill="1" applyBorder="1" applyAlignment="1">
      <alignment horizontal="right" vertical="center"/>
    </xf>
    <xf numFmtId="165" fontId="6" fillId="2" borderId="17" xfId="1" applyNumberFormat="1" applyFont="1" applyFill="1" applyBorder="1" applyAlignment="1">
      <alignment horizontal="center"/>
    </xf>
    <xf numFmtId="15" fontId="5" fillId="0" borderId="0" xfId="1" quotePrefix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etro\AppData\Local\Microsoft\Windows\INetCache\Content.Outlook\0B7NVD03\1.%20Cash%20and%20cash%20equivalent%20May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R300 million loan own funding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  <row r="962">
          <cell r="N962">
            <v>58274506.057119988</v>
          </cell>
        </row>
        <row r="973">
          <cell r="N973">
            <v>43424395.735695995</v>
          </cell>
        </row>
        <row r="985">
          <cell r="N985">
            <v>81282164.941712007</v>
          </cell>
        </row>
        <row r="996">
          <cell r="N996">
            <v>63250001.873279996</v>
          </cell>
        </row>
        <row r="1008">
          <cell r="N1008">
            <v>45733671.897183999</v>
          </cell>
        </row>
        <row r="1019">
          <cell r="N1019">
            <v>7614036.9763840223</v>
          </cell>
        </row>
        <row r="1030">
          <cell r="N1030">
            <v>53928024.335199997</v>
          </cell>
        </row>
        <row r="1041">
          <cell r="N1041">
            <v>15518698.272219995</v>
          </cell>
        </row>
        <row r="1052">
          <cell r="N1052">
            <v>17628498.403899997</v>
          </cell>
        </row>
        <row r="1065">
          <cell r="N1065">
            <v>19306422.560439996</v>
          </cell>
        </row>
        <row r="1078">
          <cell r="N1078">
            <v>26759881.763739999</v>
          </cell>
        </row>
        <row r="1089">
          <cell r="N1089">
            <v>27803814.455099996</v>
          </cell>
        </row>
        <row r="1101">
          <cell r="N1101">
            <v>25233626.887300003</v>
          </cell>
        </row>
        <row r="1112">
          <cell r="N1112">
            <v>31736422.697899997</v>
          </cell>
        </row>
        <row r="1123">
          <cell r="N1123">
            <v>56976498.430439979</v>
          </cell>
        </row>
        <row r="1135">
          <cell r="N1135">
            <v>45443364.594960019</v>
          </cell>
        </row>
        <row r="1147">
          <cell r="N1147">
            <v>32600838.679760009</v>
          </cell>
        </row>
      </sheetData>
      <sheetData sheetId="2">
        <row r="29">
          <cell r="O29">
            <v>4224718.32</v>
          </cell>
        </row>
        <row r="61">
          <cell r="D61">
            <v>4267184.32</v>
          </cell>
          <cell r="E61">
            <v>4264898.04</v>
          </cell>
          <cell r="F61">
            <v>4285027.49</v>
          </cell>
          <cell r="G61">
            <v>4292224.54</v>
          </cell>
          <cell r="H61">
            <v>4347188.97</v>
          </cell>
          <cell r="I61">
            <v>4363363.9000000004</v>
          </cell>
          <cell r="J61">
            <v>4366202.96</v>
          </cell>
          <cell r="K61">
            <v>4402517.46</v>
          </cell>
          <cell r="L61">
            <v>4439131.66</v>
          </cell>
          <cell r="M61">
            <v>4441481.66</v>
          </cell>
          <cell r="N61">
            <v>4462371.4000000004</v>
          </cell>
        </row>
        <row r="92">
          <cell r="D92">
            <v>4590818.6199999992</v>
          </cell>
          <cell r="E92">
            <v>4624672.6199999992</v>
          </cell>
          <cell r="F92">
            <v>4656737.7899999991</v>
          </cell>
          <cell r="G92">
            <v>4704304.7899999991</v>
          </cell>
          <cell r="H92">
            <v>4709828.3899999987</v>
          </cell>
          <cell r="I92">
            <v>4693717.7899999991</v>
          </cell>
          <cell r="J92">
            <v>4701041.7899999991</v>
          </cell>
          <cell r="K92">
            <v>4697220.7899999991</v>
          </cell>
          <cell r="L92">
            <v>4727786.7899999991</v>
          </cell>
          <cell r="M92">
            <v>4789752.7899999991</v>
          </cell>
          <cell r="N92">
            <v>4789582.7899999991</v>
          </cell>
          <cell r="O92">
            <v>4176589.4200000004</v>
          </cell>
        </row>
        <row r="125">
          <cell r="D125">
            <v>4212634.87</v>
          </cell>
          <cell r="E125">
            <v>4232705</v>
          </cell>
          <cell r="F125">
            <v>4241177.87</v>
          </cell>
          <cell r="G125">
            <v>4251331</v>
          </cell>
          <cell r="H125">
            <v>4267831</v>
          </cell>
          <cell r="I125">
            <v>4274431</v>
          </cell>
          <cell r="J125">
            <v>4260936</v>
          </cell>
          <cell r="K125">
            <v>4267436</v>
          </cell>
          <cell r="L125">
            <v>4283436</v>
          </cell>
          <cell r="M125">
            <v>4294436</v>
          </cell>
          <cell r="N125">
            <v>4301486</v>
          </cell>
          <cell r="O125">
            <v>4312486</v>
          </cell>
        </row>
        <row r="155">
          <cell r="D155">
            <v>4322055</v>
          </cell>
          <cell r="E155">
            <v>4563585</v>
          </cell>
          <cell r="F155">
            <v>4570685</v>
          </cell>
          <cell r="G155">
            <v>4028102.76</v>
          </cell>
          <cell r="H155">
            <v>4630031.84</v>
          </cell>
          <cell r="I155">
            <v>4627795.71</v>
          </cell>
          <cell r="J155">
            <v>4644998.71</v>
          </cell>
          <cell r="K155">
            <v>4460117.2699999996</v>
          </cell>
          <cell r="L155">
            <v>4429062.8499999996</v>
          </cell>
          <cell r="M155">
            <v>4429933.2699999996</v>
          </cell>
          <cell r="N155">
            <v>4703916.1399999997</v>
          </cell>
          <cell r="O155">
            <v>4638892.84</v>
          </cell>
        </row>
        <row r="190">
          <cell r="D190">
            <v>4729108</v>
          </cell>
          <cell r="E190">
            <v>4738688</v>
          </cell>
          <cell r="F190">
            <v>4751095.0900000008</v>
          </cell>
          <cell r="G190">
            <v>4769640.1100000003</v>
          </cell>
          <cell r="H190">
            <v>4785385.1100000003</v>
          </cell>
          <cell r="I190">
            <v>4781411.9999999991</v>
          </cell>
          <cell r="J190">
            <v>4798329.8</v>
          </cell>
          <cell r="K190">
            <v>4846234.8999999994</v>
          </cell>
          <cell r="L190">
            <v>4855334.8999999994</v>
          </cell>
          <cell r="M190">
            <v>4863334.8999999994</v>
          </cell>
          <cell r="N190">
            <v>4635842.84</v>
          </cell>
          <cell r="O190">
            <v>4635842.84</v>
          </cell>
        </row>
        <row r="227">
          <cell r="D227">
            <v>4835122.07</v>
          </cell>
          <cell r="E227">
            <v>4872027.07</v>
          </cell>
          <cell r="F227">
            <v>4889727.37</v>
          </cell>
          <cell r="G227">
            <v>4923893.37</v>
          </cell>
          <cell r="H227">
            <v>4933577.09</v>
          </cell>
          <cell r="I227">
            <v>4929996.09</v>
          </cell>
          <cell r="J227">
            <v>4971438.09</v>
          </cell>
          <cell r="K227">
            <v>4965269.09</v>
          </cell>
          <cell r="L227">
            <v>4966172.75</v>
          </cell>
          <cell r="M227">
            <v>4961357.75</v>
          </cell>
          <cell r="N227">
            <v>4990515.75</v>
          </cell>
          <cell r="O227">
            <v>5001948.75</v>
          </cell>
        </row>
        <row r="264">
          <cell r="D264">
            <v>5036541.25</v>
          </cell>
          <cell r="E264">
            <v>5079432.75</v>
          </cell>
          <cell r="F264">
            <v>5133446.25</v>
          </cell>
          <cell r="G264">
            <v>5185604.25</v>
          </cell>
          <cell r="H264">
            <v>5196627.25</v>
          </cell>
          <cell r="I264">
            <v>5156761.75</v>
          </cell>
          <cell r="J264">
            <v>5168614.25</v>
          </cell>
          <cell r="K264">
            <v>5169816.25</v>
          </cell>
          <cell r="L264">
            <v>5232807.25</v>
          </cell>
          <cell r="M264">
            <v>5271627.4899999993</v>
          </cell>
          <cell r="N264">
            <v>5296738.76</v>
          </cell>
          <cell r="O264">
            <v>5238648.2899999991</v>
          </cell>
        </row>
        <row r="298">
          <cell r="D298">
            <v>4702984</v>
          </cell>
          <cell r="E298">
            <v>4719889</v>
          </cell>
          <cell r="F298">
            <v>4755271</v>
          </cell>
          <cell r="G298">
            <v>4827666.1099999994</v>
          </cell>
          <cell r="H298">
            <v>5376651.3899999987</v>
          </cell>
          <cell r="I298">
            <v>5370795.3899999997</v>
          </cell>
          <cell r="J298">
            <v>5381295.3899999987</v>
          </cell>
          <cell r="K298">
            <v>5387795.3899999987</v>
          </cell>
          <cell r="L298">
            <v>5399967.2899999991</v>
          </cell>
          <cell r="M298">
            <v>5381477.9900000002</v>
          </cell>
          <cell r="N298">
            <v>5362961.1400000006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  <row r="43">
          <cell r="C43">
            <v>14532208.73</v>
          </cell>
        </row>
        <row r="44">
          <cell r="C44">
            <v>15635112.720000001</v>
          </cell>
        </row>
        <row r="45">
          <cell r="C45">
            <v>12249169.380000001</v>
          </cell>
        </row>
        <row r="46">
          <cell r="C46">
            <v>9841795.8900000006</v>
          </cell>
        </row>
        <row r="47">
          <cell r="C47">
            <v>5850409.5700000003</v>
          </cell>
        </row>
        <row r="48">
          <cell r="C48">
            <v>5736440.9199999999</v>
          </cell>
        </row>
        <row r="50">
          <cell r="C50">
            <v>4301553</v>
          </cell>
        </row>
        <row r="51">
          <cell r="C51">
            <v>6001553</v>
          </cell>
        </row>
        <row r="52">
          <cell r="C52">
            <v>7589324.7599999998</v>
          </cell>
        </row>
        <row r="53">
          <cell r="C53">
            <v>5136201.63</v>
          </cell>
        </row>
        <row r="54">
          <cell r="C54">
            <v>7695005.8399999999</v>
          </cell>
        </row>
        <row r="55">
          <cell r="C55">
            <v>12672647.57</v>
          </cell>
        </row>
        <row r="56">
          <cell r="C56">
            <v>13195215</v>
          </cell>
        </row>
        <row r="57">
          <cell r="C57">
            <v>13819077</v>
          </cell>
        </row>
        <row r="58">
          <cell r="C58">
            <v>5076200.0999999996</v>
          </cell>
        </row>
        <row r="59">
          <cell r="C59">
            <v>9185214.3900000006</v>
          </cell>
        </row>
        <row r="60">
          <cell r="C60">
            <v>19554118.18</v>
          </cell>
        </row>
      </sheetData>
      <sheetData sheetId="4">
        <row r="6">
          <cell r="L6">
            <v>102884.30000002724</v>
          </cell>
          <cell r="V6">
            <v>102884.30000002724</v>
          </cell>
          <cell r="AK6">
            <v>102884.30000002724</v>
          </cell>
          <cell r="AU6">
            <v>102884.30000002724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  <cell r="AP15">
            <v>102884.30000002724</v>
          </cell>
          <cell r="AU15">
            <v>102884.30000002724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  <cell r="V6">
            <v>26027007.220000003</v>
          </cell>
          <cell r="Z6">
            <v>26142407.220000003</v>
          </cell>
          <cell r="AD6">
            <v>26257807.220000003</v>
          </cell>
          <cell r="AH6">
            <v>26349458.260000002</v>
          </cell>
          <cell r="AL6">
            <v>26464858.260000002</v>
          </cell>
          <cell r="AP6">
            <v>26550285.210000001</v>
          </cell>
          <cell r="AT6">
            <v>26665685.210000001</v>
          </cell>
          <cell r="AX6">
            <v>26781085.210000001</v>
          </cell>
          <cell r="BB6">
            <v>26896485.210000001</v>
          </cell>
          <cell r="BF6">
            <v>27011885.210000001</v>
          </cell>
          <cell r="BJ6">
            <v>27127285.210000001</v>
          </cell>
          <cell r="BN6">
            <v>27239302.600000001</v>
          </cell>
          <cell r="BR6">
            <v>27354702.600000001</v>
          </cell>
          <cell r="BV6">
            <v>27456946.080000002</v>
          </cell>
          <cell r="BZ6">
            <v>25211482.350000001</v>
          </cell>
          <cell r="CD6">
            <v>24028257.420000002</v>
          </cell>
          <cell r="CH6">
            <v>22386912.600000001</v>
          </cell>
        </row>
      </sheetData>
      <sheetData sheetId="7">
        <row r="228">
          <cell r="DC228">
            <v>28228536.620000005</v>
          </cell>
        </row>
        <row r="232">
          <cell r="DC232">
            <v>28044457.220000006</v>
          </cell>
        </row>
        <row r="236">
          <cell r="DC236">
            <v>24399209.180000007</v>
          </cell>
        </row>
        <row r="240">
          <cell r="DC240">
            <v>23565977.400000006</v>
          </cell>
        </row>
        <row r="244">
          <cell r="DC244">
            <v>21090144.810000006</v>
          </cell>
        </row>
        <row r="248">
          <cell r="DC248">
            <v>18535344.870000005</v>
          </cell>
        </row>
        <row r="252">
          <cell r="DC252">
            <v>18597582.350000005</v>
          </cell>
        </row>
        <row r="256">
          <cell r="DC256">
            <v>16491519.630000006</v>
          </cell>
        </row>
        <row r="260">
          <cell r="DC260">
            <v>24927919.390000008</v>
          </cell>
        </row>
        <row r="264">
          <cell r="DC264">
            <v>22359503.470000006</v>
          </cell>
        </row>
        <row r="268">
          <cell r="DC268">
            <v>20811537.320000008</v>
          </cell>
        </row>
        <row r="272">
          <cell r="DC272">
            <v>18331054.040000007</v>
          </cell>
        </row>
        <row r="276">
          <cell r="DC276">
            <v>24109964.800000008</v>
          </cell>
        </row>
        <row r="280">
          <cell r="DC280">
            <v>23276135.190000009</v>
          </cell>
        </row>
        <row r="284">
          <cell r="DC284">
            <v>23888106.020000007</v>
          </cell>
        </row>
        <row r="288">
          <cell r="DC288">
            <v>24637840.350000005</v>
          </cell>
        </row>
        <row r="292">
          <cell r="DC292">
            <v>25251607.400000006</v>
          </cell>
        </row>
        <row r="296">
          <cell r="DC296">
            <v>24874900.340000007</v>
          </cell>
        </row>
        <row r="300">
          <cell r="DC300">
            <v>24391724.210000008</v>
          </cell>
        </row>
        <row r="304">
          <cell r="DC304">
            <v>25192160.170000009</v>
          </cell>
        </row>
        <row r="308">
          <cell r="DC308">
            <v>28797992.580000009</v>
          </cell>
        </row>
        <row r="312">
          <cell r="DC312">
            <v>27892960.270000011</v>
          </cell>
        </row>
        <row r="316">
          <cell r="DC316">
            <v>28843185.99000001</v>
          </cell>
        </row>
        <row r="320">
          <cell r="DC320">
            <v>29191614.95000001</v>
          </cell>
        </row>
        <row r="324">
          <cell r="DC324">
            <v>22593119.65000001</v>
          </cell>
        </row>
        <row r="328">
          <cell r="DC328">
            <v>23395991.65000001</v>
          </cell>
        </row>
        <row r="332">
          <cell r="DC332">
            <v>23177025.65000001</v>
          </cell>
        </row>
        <row r="336">
          <cell r="DC336">
            <v>22554917.920000009</v>
          </cell>
        </row>
        <row r="340">
          <cell r="DC340">
            <v>15763554.31000001</v>
          </cell>
        </row>
        <row r="344">
          <cell r="DC344">
            <v>16195699.110000011</v>
          </cell>
        </row>
        <row r="348">
          <cell r="DC348">
            <v>15621093.440000011</v>
          </cell>
        </row>
        <row r="352">
          <cell r="DC352">
            <v>16840426.070000011</v>
          </cell>
        </row>
        <row r="356">
          <cell r="DC356">
            <v>17543674.480000012</v>
          </cell>
        </row>
        <row r="360">
          <cell r="DC360">
            <v>21758395.110000011</v>
          </cell>
        </row>
        <row r="364">
          <cell r="DC364">
            <v>21280873.110000011</v>
          </cell>
        </row>
        <row r="368">
          <cell r="DC368">
            <v>20733541.04000001</v>
          </cell>
        </row>
        <row r="372">
          <cell r="DC372">
            <v>19515807.010000009</v>
          </cell>
        </row>
        <row r="376">
          <cell r="DC376">
            <v>21740164.880000006</v>
          </cell>
        </row>
        <row r="380">
          <cell r="DC380">
            <v>21684940.970000006</v>
          </cell>
        </row>
        <row r="384">
          <cell r="DC384">
            <v>22792737.260000009</v>
          </cell>
        </row>
        <row r="392">
          <cell r="DC392">
            <v>18411335.670000006</v>
          </cell>
        </row>
        <row r="396">
          <cell r="DC396">
            <v>22892845.500000004</v>
          </cell>
        </row>
        <row r="400">
          <cell r="DC400">
            <v>27821586.450000003</v>
          </cell>
        </row>
        <row r="404">
          <cell r="DC404">
            <v>32677194.040000007</v>
          </cell>
        </row>
        <row r="408">
          <cell r="DC408">
            <v>33680028.56000001</v>
          </cell>
        </row>
        <row r="412">
          <cell r="DC412">
            <v>36734107.370000012</v>
          </cell>
        </row>
        <row r="416">
          <cell r="DC416">
            <v>34797636.690000013</v>
          </cell>
        </row>
        <row r="420">
          <cell r="DC420">
            <v>26122391.870000016</v>
          </cell>
        </row>
        <row r="424">
          <cell r="DC424">
            <v>34997772.990000017</v>
          </cell>
        </row>
        <row r="428">
          <cell r="DC428">
            <v>36051296.76000002</v>
          </cell>
        </row>
        <row r="432">
          <cell r="DC432">
            <v>36137936.050000019</v>
          </cell>
        </row>
        <row r="436">
          <cell r="DC436">
            <v>36499676.980000019</v>
          </cell>
        </row>
        <row r="440">
          <cell r="DC440">
            <v>37539830.970000021</v>
          </cell>
        </row>
        <row r="444">
          <cell r="DC444">
            <v>38175423.020000018</v>
          </cell>
        </row>
        <row r="448">
          <cell r="DC448">
            <v>41175963.450000018</v>
          </cell>
        </row>
        <row r="452">
          <cell r="DC452">
            <v>45842882.920000017</v>
          </cell>
        </row>
        <row r="456">
          <cell r="DC456">
            <v>48736181.040000014</v>
          </cell>
        </row>
        <row r="460">
          <cell r="DC460">
            <v>54728049.120000027</v>
          </cell>
        </row>
        <row r="464">
          <cell r="DC464">
            <v>60161083.080000028</v>
          </cell>
        </row>
        <row r="468">
          <cell r="DC468">
            <v>59473146.260000028</v>
          </cell>
        </row>
        <row r="472">
          <cell r="DC472">
            <v>65473146.260000028</v>
          </cell>
        </row>
        <row r="476">
          <cell r="DC476">
            <v>69470285.390000015</v>
          </cell>
        </row>
        <row r="480">
          <cell r="DC480">
            <v>70772762.360000014</v>
          </cell>
        </row>
        <row r="484">
          <cell r="DC484">
            <v>74709341.63000001</v>
          </cell>
        </row>
        <row r="488">
          <cell r="DC488">
            <v>81233333.63000001</v>
          </cell>
        </row>
        <row r="492">
          <cell r="DC492">
            <v>87101723.500000015</v>
          </cell>
        </row>
        <row r="496">
          <cell r="DC496">
            <v>93753150.13000001</v>
          </cell>
        </row>
        <row r="500">
          <cell r="DC500">
            <v>96165508.890000015</v>
          </cell>
        </row>
        <row r="504">
          <cell r="DC504">
            <v>90549308.550000012</v>
          </cell>
        </row>
        <row r="508">
          <cell r="DC508">
            <v>89006116.150000006</v>
          </cell>
        </row>
        <row r="512">
          <cell r="DC512">
            <v>70791275.939999998</v>
          </cell>
        </row>
        <row r="516">
          <cell r="DC516">
            <v>55828690</v>
          </cell>
        </row>
        <row r="520">
          <cell r="DC520">
            <v>60260823.847739644</v>
          </cell>
        </row>
        <row r="524">
          <cell r="DC524">
            <v>64995758.827739641</v>
          </cell>
        </row>
        <row r="528">
          <cell r="DC528">
            <v>69755601.317739636</v>
          </cell>
        </row>
        <row r="532">
          <cell r="DC532">
            <v>70453730.68773964</v>
          </cell>
        </row>
        <row r="536">
          <cell r="DC536">
            <v>77085895.587739646</v>
          </cell>
        </row>
        <row r="540">
          <cell r="DC540">
            <v>78248863.977739647</v>
          </cell>
        </row>
        <row r="544">
          <cell r="DC544">
            <v>82971434.207739651</v>
          </cell>
        </row>
        <row r="548">
          <cell r="DC548">
            <v>74909631.947739646</v>
          </cell>
        </row>
        <row r="552">
          <cell r="DC552">
            <v>79582368.487739637</v>
          </cell>
        </row>
        <row r="556">
          <cell r="DC556">
            <v>85099614.847739637</v>
          </cell>
        </row>
        <row r="560">
          <cell r="DC560">
            <v>88463717.297739655</v>
          </cell>
        </row>
        <row r="564">
          <cell r="DC564">
            <v>69067069.797739655</v>
          </cell>
        </row>
        <row r="568">
          <cell r="DC568">
            <v>78221415.227739662</v>
          </cell>
        </row>
        <row r="572">
          <cell r="DC572">
            <v>85810598.397739664</v>
          </cell>
        </row>
        <row r="576">
          <cell r="DC576">
            <v>87519201.347739667</v>
          </cell>
        </row>
        <row r="580">
          <cell r="DC580">
            <v>86576185.967739671</v>
          </cell>
        </row>
        <row r="584">
          <cell r="DC584">
            <v>60866933.557739675</v>
          </cell>
        </row>
        <row r="588">
          <cell r="DC588">
            <v>68197649.077739671</v>
          </cell>
        </row>
        <row r="592">
          <cell r="DC592">
            <v>64903930.497739673</v>
          </cell>
        </row>
        <row r="596">
          <cell r="DC596">
            <v>46006793.147739671</v>
          </cell>
        </row>
        <row r="600">
          <cell r="DC600">
            <v>53983941.73773966</v>
          </cell>
        </row>
        <row r="604">
          <cell r="DC604">
            <v>95300778.597739652</v>
          </cell>
        </row>
        <row r="608">
          <cell r="DC608">
            <v>90554368.097739667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  <row r="25">
          <cell r="A25">
            <v>1037177.26</v>
          </cell>
        </row>
        <row r="27">
          <cell r="A27">
            <v>1052735.04</v>
          </cell>
        </row>
      </sheetData>
      <sheetData sheetId="9">
        <row r="29">
          <cell r="T29">
            <v>71768530.320000008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C905-BFAB-4360-BA68-FB94F7C48E04}">
  <dimension ref="A1:GK63"/>
  <sheetViews>
    <sheetView tabSelected="1" zoomScale="90" zoomScaleNormal="90" zoomScaleSheetLayoutView="75" workbookViewId="0">
      <pane xSplit="1" ySplit="2" topLeftCell="B3" activePane="bottomRight" state="frozen"/>
      <selection pane="topRight" activeCell="J1" sqref="J1"/>
      <selection pane="bottomLeft" activeCell="A3" sqref="A3"/>
      <selection pane="bottomRight" activeCell="FN4" sqref="FN4"/>
    </sheetView>
  </sheetViews>
  <sheetFormatPr defaultColWidth="9.109375" defaultRowHeight="13.2" x14ac:dyDescent="0.25"/>
  <cols>
    <col min="1" max="1" width="36.6640625" style="4" customWidth="1"/>
    <col min="2" max="2" width="13.6640625" style="4" hidden="1" customWidth="1"/>
    <col min="3" max="3" width="13.6640625" style="5" hidden="1" customWidth="1"/>
    <col min="4" max="4" width="13" style="4" hidden="1" customWidth="1"/>
    <col min="5" max="5" width="13.6640625" style="5" hidden="1" customWidth="1"/>
    <col min="6" max="6" width="13.33203125" style="4" hidden="1" customWidth="1"/>
    <col min="7" max="7" width="13.6640625" style="5" hidden="1" customWidth="1"/>
    <col min="8" max="8" width="13.33203125" style="4" hidden="1" customWidth="1"/>
    <col min="9" max="9" width="13.6640625" style="5" hidden="1" customWidth="1"/>
    <col min="10" max="10" width="13.33203125" style="4" hidden="1" customWidth="1"/>
    <col min="11" max="11" width="13.6640625" style="5" hidden="1" customWidth="1"/>
    <col min="12" max="12" width="13.33203125" style="4" hidden="1" customWidth="1"/>
    <col min="13" max="13" width="13.6640625" style="5" hidden="1" customWidth="1"/>
    <col min="14" max="14" width="13.33203125" style="4" hidden="1" customWidth="1"/>
    <col min="15" max="15" width="13.6640625" style="5" hidden="1" customWidth="1"/>
    <col min="16" max="16" width="13.33203125" style="4" hidden="1" customWidth="1"/>
    <col min="17" max="17" width="13.6640625" style="5" hidden="1" customWidth="1"/>
    <col min="18" max="18" width="13.33203125" style="4" hidden="1" customWidth="1"/>
    <col min="19" max="19" width="13.6640625" style="5" hidden="1" customWidth="1"/>
    <col min="20" max="20" width="13.33203125" style="4" hidden="1" customWidth="1"/>
    <col min="21" max="21" width="13.6640625" style="5" hidden="1" customWidth="1"/>
    <col min="22" max="22" width="13.33203125" style="4" hidden="1" customWidth="1"/>
    <col min="23" max="23" width="13.6640625" style="5" hidden="1" customWidth="1"/>
    <col min="24" max="24" width="13.33203125" style="4" hidden="1" customWidth="1"/>
    <col min="25" max="25" width="13.6640625" style="5" hidden="1" customWidth="1"/>
    <col min="26" max="26" width="13.44140625" style="4" hidden="1" customWidth="1"/>
    <col min="27" max="27" width="13.44140625" style="5" hidden="1" customWidth="1"/>
    <col min="28" max="28" width="15.88671875" style="4" hidden="1" customWidth="1"/>
    <col min="29" max="29" width="13.44140625" style="5" hidden="1" customWidth="1"/>
    <col min="30" max="30" width="15.88671875" style="4" hidden="1" customWidth="1"/>
    <col min="31" max="31" width="13.44140625" style="5" hidden="1" customWidth="1"/>
    <col min="32" max="32" width="15.88671875" style="4" hidden="1" customWidth="1"/>
    <col min="33" max="33" width="13.44140625" style="5" hidden="1" customWidth="1"/>
    <col min="34" max="34" width="15.88671875" style="4" hidden="1" customWidth="1"/>
    <col min="35" max="35" width="13.44140625" style="5" hidden="1" customWidth="1"/>
    <col min="36" max="36" width="15.88671875" style="4" hidden="1" customWidth="1"/>
    <col min="37" max="37" width="13.44140625" style="5" hidden="1" customWidth="1"/>
    <col min="38" max="38" width="15.88671875" style="4" hidden="1" customWidth="1"/>
    <col min="39" max="39" width="13.44140625" style="5" hidden="1" customWidth="1"/>
    <col min="40" max="40" width="15.88671875" style="4" hidden="1" customWidth="1"/>
    <col min="41" max="41" width="13.44140625" style="5" hidden="1" customWidth="1"/>
    <col min="42" max="42" width="15.88671875" style="4" hidden="1" customWidth="1"/>
    <col min="43" max="43" width="13.44140625" style="5" hidden="1" customWidth="1"/>
    <col min="44" max="44" width="15.88671875" style="4" hidden="1" customWidth="1"/>
    <col min="45" max="45" width="13.44140625" style="5" hidden="1" customWidth="1"/>
    <col min="46" max="46" width="15.88671875" style="4" hidden="1" customWidth="1"/>
    <col min="47" max="47" width="13.44140625" style="5" hidden="1" customWidth="1"/>
    <col min="48" max="48" width="15.88671875" style="4" hidden="1" customWidth="1"/>
    <col min="49" max="49" width="13.44140625" style="5" hidden="1" customWidth="1"/>
    <col min="50" max="50" width="15.88671875" style="4" hidden="1" customWidth="1"/>
    <col min="51" max="51" width="13.44140625" style="5" hidden="1" customWidth="1"/>
    <col min="52" max="52" width="15.5546875" style="4" hidden="1" customWidth="1"/>
    <col min="53" max="53" width="15.5546875" style="5" hidden="1" customWidth="1"/>
    <col min="54" max="54" width="15.5546875" style="4" hidden="1" customWidth="1"/>
    <col min="55" max="55" width="15.5546875" style="5" hidden="1" customWidth="1"/>
    <col min="56" max="56" width="15.5546875" style="4" hidden="1" customWidth="1"/>
    <col min="57" max="57" width="15.5546875" style="5" hidden="1" customWidth="1"/>
    <col min="58" max="58" width="15.5546875" style="4" hidden="1" customWidth="1"/>
    <col min="59" max="59" width="15.5546875" style="5" hidden="1" customWidth="1"/>
    <col min="60" max="60" width="15.5546875" style="4" hidden="1" customWidth="1"/>
    <col min="61" max="61" width="15.5546875" style="5" hidden="1" customWidth="1"/>
    <col min="62" max="62" width="15.5546875" style="4" hidden="1" customWidth="1"/>
    <col min="63" max="63" width="15.5546875" style="5" hidden="1" customWidth="1"/>
    <col min="64" max="64" width="15.5546875" style="4" hidden="1" customWidth="1"/>
    <col min="65" max="65" width="15.5546875" style="5" hidden="1" customWidth="1"/>
    <col min="66" max="66" width="15.5546875" style="4" hidden="1" customWidth="1"/>
    <col min="67" max="67" width="15.5546875" style="5" hidden="1" customWidth="1"/>
    <col min="68" max="68" width="15.5546875" style="4" hidden="1" customWidth="1"/>
    <col min="69" max="69" width="15.5546875" style="5" hidden="1" customWidth="1"/>
    <col min="70" max="70" width="15.5546875" style="4" hidden="1" customWidth="1"/>
    <col min="71" max="71" width="15.5546875" style="5" hidden="1" customWidth="1"/>
    <col min="72" max="72" width="15.5546875" style="4" hidden="1" customWidth="1"/>
    <col min="73" max="73" width="15.5546875" style="5" hidden="1" customWidth="1"/>
    <col min="74" max="74" width="15.5546875" style="4" hidden="1" customWidth="1"/>
    <col min="75" max="75" width="15.5546875" style="5" hidden="1" customWidth="1"/>
    <col min="76" max="76" width="15.5546875" style="4" hidden="1" customWidth="1"/>
    <col min="77" max="77" width="15.5546875" style="5" hidden="1" customWidth="1"/>
    <col min="78" max="78" width="15.5546875" style="4" hidden="1" customWidth="1"/>
    <col min="79" max="79" width="15.5546875" style="5" hidden="1" customWidth="1"/>
    <col min="80" max="80" width="15.5546875" style="4" hidden="1" customWidth="1"/>
    <col min="81" max="81" width="15.5546875" style="5" hidden="1" customWidth="1"/>
    <col min="82" max="82" width="15.5546875" style="4" hidden="1" customWidth="1"/>
    <col min="83" max="83" width="15.5546875" style="5" hidden="1" customWidth="1"/>
    <col min="84" max="84" width="15.5546875" style="4" hidden="1" customWidth="1"/>
    <col min="85" max="85" width="15.5546875" style="5" hidden="1" customWidth="1"/>
    <col min="86" max="86" width="15.5546875" style="4" hidden="1" customWidth="1"/>
    <col min="87" max="87" width="15.5546875" style="5" hidden="1" customWidth="1"/>
    <col min="88" max="88" width="15.5546875" style="4" hidden="1" customWidth="1"/>
    <col min="89" max="89" width="15.5546875" style="5" hidden="1" customWidth="1"/>
    <col min="90" max="90" width="15.5546875" style="4" hidden="1" customWidth="1"/>
    <col min="91" max="91" width="15.5546875" style="5" hidden="1" customWidth="1"/>
    <col min="92" max="92" width="15.5546875" style="4" hidden="1" customWidth="1"/>
    <col min="93" max="93" width="15.5546875" style="5" hidden="1" customWidth="1"/>
    <col min="94" max="94" width="15.5546875" style="4" hidden="1" customWidth="1"/>
    <col min="95" max="95" width="15.5546875" style="5" hidden="1" customWidth="1"/>
    <col min="96" max="96" width="15.5546875" style="4" hidden="1" customWidth="1"/>
    <col min="97" max="97" width="15.5546875" style="5" hidden="1" customWidth="1"/>
    <col min="98" max="98" width="15.5546875" style="4" hidden="1" customWidth="1"/>
    <col min="99" max="99" width="15.5546875" style="5" hidden="1" customWidth="1"/>
    <col min="100" max="100" width="15.5546875" style="4" hidden="1" customWidth="1"/>
    <col min="101" max="101" width="15.5546875" style="5" hidden="1" customWidth="1"/>
    <col min="102" max="102" width="15.5546875" style="4" hidden="1" customWidth="1"/>
    <col min="103" max="103" width="15.5546875" style="5" hidden="1" customWidth="1"/>
    <col min="104" max="104" width="15.5546875" style="4" hidden="1" customWidth="1"/>
    <col min="105" max="105" width="15.5546875" style="5" hidden="1" customWidth="1"/>
    <col min="106" max="106" width="15.5546875" style="4" hidden="1" customWidth="1"/>
    <col min="107" max="107" width="15.5546875" style="5" hidden="1" customWidth="1"/>
    <col min="108" max="108" width="15.5546875" style="4" hidden="1" customWidth="1"/>
    <col min="109" max="109" width="15.5546875" style="5" hidden="1" customWidth="1"/>
    <col min="110" max="110" width="15.5546875" style="4" hidden="1" customWidth="1"/>
    <col min="111" max="111" width="15.5546875" style="5" hidden="1" customWidth="1"/>
    <col min="112" max="112" width="15.5546875" style="4" hidden="1" customWidth="1"/>
    <col min="113" max="113" width="15.5546875" style="5" hidden="1" customWidth="1"/>
    <col min="114" max="114" width="15.5546875" style="4" hidden="1" customWidth="1"/>
    <col min="115" max="115" width="15.5546875" style="5" hidden="1" customWidth="1"/>
    <col min="116" max="116" width="17.21875" style="4" hidden="1" customWidth="1"/>
    <col min="117" max="117" width="17.21875" style="5" hidden="1" customWidth="1"/>
    <col min="118" max="118" width="17.21875" style="4" hidden="1" customWidth="1"/>
    <col min="119" max="119" width="17.21875" style="5" hidden="1" customWidth="1"/>
    <col min="120" max="120" width="17.21875" style="4" hidden="1" customWidth="1"/>
    <col min="121" max="121" width="17.21875" style="5" hidden="1" customWidth="1"/>
    <col min="122" max="122" width="17.21875" style="4" hidden="1" customWidth="1"/>
    <col min="123" max="123" width="17.21875" style="5" hidden="1" customWidth="1"/>
    <col min="124" max="124" width="17.21875" style="4" hidden="1" customWidth="1"/>
    <col min="125" max="125" width="17.21875" style="5" hidden="1" customWidth="1"/>
    <col min="126" max="126" width="17.21875" style="4" hidden="1" customWidth="1"/>
    <col min="127" max="127" width="17.21875" style="5" hidden="1" customWidth="1"/>
    <col min="128" max="128" width="17.21875" style="4" hidden="1" customWidth="1"/>
    <col min="129" max="129" width="17.21875" style="5" hidden="1" customWidth="1"/>
    <col min="130" max="130" width="17.21875" style="4" hidden="1" customWidth="1"/>
    <col min="131" max="131" width="17.21875" style="5" hidden="1" customWidth="1"/>
    <col min="132" max="132" width="17.21875" style="4" hidden="1" customWidth="1"/>
    <col min="133" max="133" width="17.21875" style="5" hidden="1" customWidth="1"/>
    <col min="134" max="134" width="17.21875" style="4" hidden="1" customWidth="1"/>
    <col min="135" max="135" width="17.21875" style="5" hidden="1" customWidth="1"/>
    <col min="136" max="136" width="17.21875" style="4" hidden="1" customWidth="1"/>
    <col min="137" max="137" width="17.21875" style="5" hidden="1" customWidth="1"/>
    <col min="138" max="138" width="17.21875" style="4" hidden="1" customWidth="1"/>
    <col min="139" max="139" width="17.21875" style="5" hidden="1" customWidth="1"/>
    <col min="140" max="140" width="17.21875" style="4" hidden="1" customWidth="1"/>
    <col min="141" max="141" width="17.21875" style="5" hidden="1" customWidth="1"/>
    <col min="142" max="142" width="17.21875" style="4" hidden="1" customWidth="1"/>
    <col min="143" max="143" width="17.21875" style="5" hidden="1" customWidth="1"/>
    <col min="144" max="144" width="17.21875" style="4" hidden="1" customWidth="1"/>
    <col min="145" max="145" width="17.21875" style="5" hidden="1" customWidth="1"/>
    <col min="146" max="146" width="17.21875" style="4" hidden="1" customWidth="1"/>
    <col min="147" max="147" width="17.21875" style="5" hidden="1" customWidth="1"/>
    <col min="148" max="148" width="17.21875" style="4" hidden="1" customWidth="1"/>
    <col min="149" max="149" width="17.21875" style="5" hidden="1" customWidth="1"/>
    <col min="150" max="150" width="17.21875" style="4" hidden="1" customWidth="1"/>
    <col min="151" max="151" width="17.21875" style="5" hidden="1" customWidth="1"/>
    <col min="152" max="152" width="17.21875" style="4" hidden="1" customWidth="1"/>
    <col min="153" max="153" width="17.21875" style="5" hidden="1" customWidth="1"/>
    <col min="154" max="154" width="17.21875" style="4" hidden="1" customWidth="1"/>
    <col min="155" max="155" width="17.21875" style="5" hidden="1" customWidth="1"/>
    <col min="156" max="156" width="17.21875" style="4" hidden="1" customWidth="1"/>
    <col min="157" max="157" width="17.21875" style="5" hidden="1" customWidth="1"/>
    <col min="158" max="158" width="17.21875" style="4" hidden="1" customWidth="1"/>
    <col min="159" max="159" width="17.21875" style="5" hidden="1" customWidth="1"/>
    <col min="160" max="160" width="17.21875" style="4" hidden="1" customWidth="1"/>
    <col min="161" max="161" width="17.21875" style="5" hidden="1" customWidth="1"/>
    <col min="162" max="162" width="17.21875" style="4" hidden="1" customWidth="1"/>
    <col min="163" max="163" width="17.21875" style="5" hidden="1" customWidth="1"/>
    <col min="164" max="164" width="17.21875" style="4" hidden="1" customWidth="1"/>
    <col min="165" max="165" width="17.21875" style="5" hidden="1" customWidth="1"/>
    <col min="166" max="166" width="17.21875" style="4" hidden="1" customWidth="1"/>
    <col min="167" max="167" width="17.21875" style="5" hidden="1" customWidth="1"/>
    <col min="168" max="168" width="17.21875" style="4" hidden="1" customWidth="1"/>
    <col min="169" max="169" width="17.21875" style="5" hidden="1" customWidth="1"/>
    <col min="170" max="170" width="17.21875" style="4" customWidth="1"/>
    <col min="171" max="171" width="17.21875" style="5" customWidth="1"/>
    <col min="172" max="172" width="17.21875" style="4" hidden="1" customWidth="1"/>
    <col min="173" max="173" width="17.21875" style="5" hidden="1" customWidth="1"/>
    <col min="174" max="174" width="17.21875" style="4" hidden="1" customWidth="1"/>
    <col min="175" max="175" width="17.21875" style="5" hidden="1" customWidth="1"/>
    <col min="176" max="176" width="17.21875" style="4" hidden="1" customWidth="1"/>
    <col min="177" max="177" width="17.21875" style="5" hidden="1" customWidth="1"/>
    <col min="178" max="178" width="17.21875" style="4" hidden="1" customWidth="1"/>
    <col min="179" max="179" width="17.21875" style="5" hidden="1" customWidth="1"/>
    <col min="180" max="180" width="17.21875" style="4" hidden="1" customWidth="1"/>
    <col min="181" max="181" width="17.21875" style="5" hidden="1" customWidth="1"/>
    <col min="182" max="182" width="17.21875" style="4" hidden="1" customWidth="1"/>
    <col min="183" max="183" width="17.21875" style="5" hidden="1" customWidth="1"/>
    <col min="184" max="184" width="17.21875" style="4" hidden="1" customWidth="1"/>
    <col min="185" max="185" width="17.21875" style="5" hidden="1" customWidth="1"/>
    <col min="186" max="186" width="17.21875" style="4" hidden="1" customWidth="1"/>
    <col min="187" max="187" width="17.21875" style="5" hidden="1" customWidth="1"/>
    <col min="188" max="188" width="17.21875" style="4" hidden="1" customWidth="1"/>
    <col min="189" max="189" width="17.21875" style="5" hidden="1" customWidth="1"/>
    <col min="190" max="190" width="17.21875" style="4" hidden="1" customWidth="1"/>
    <col min="191" max="191" width="17.21875" style="5" hidden="1" customWidth="1"/>
    <col min="192" max="192" width="17.21875" style="4" customWidth="1"/>
    <col min="193" max="193" width="17.21875" style="5" customWidth="1"/>
    <col min="194" max="256" width="9.109375" style="4"/>
    <col min="257" max="257" width="36.6640625" style="4" customWidth="1"/>
    <col min="258" max="425" width="0" style="4" hidden="1" customWidth="1"/>
    <col min="426" max="427" width="17.21875" style="4" customWidth="1"/>
    <col min="428" max="447" width="0" style="4" hidden="1" customWidth="1"/>
    <col min="448" max="449" width="17.21875" style="4" customWidth="1"/>
    <col min="450" max="512" width="9.109375" style="4"/>
    <col min="513" max="513" width="36.6640625" style="4" customWidth="1"/>
    <col min="514" max="681" width="0" style="4" hidden="1" customWidth="1"/>
    <col min="682" max="683" width="17.21875" style="4" customWidth="1"/>
    <col min="684" max="703" width="0" style="4" hidden="1" customWidth="1"/>
    <col min="704" max="705" width="17.21875" style="4" customWidth="1"/>
    <col min="706" max="768" width="9.109375" style="4"/>
    <col min="769" max="769" width="36.6640625" style="4" customWidth="1"/>
    <col min="770" max="937" width="0" style="4" hidden="1" customWidth="1"/>
    <col min="938" max="939" width="17.21875" style="4" customWidth="1"/>
    <col min="940" max="959" width="0" style="4" hidden="1" customWidth="1"/>
    <col min="960" max="961" width="17.21875" style="4" customWidth="1"/>
    <col min="962" max="1024" width="9.109375" style="4"/>
    <col min="1025" max="1025" width="36.6640625" style="4" customWidth="1"/>
    <col min="1026" max="1193" width="0" style="4" hidden="1" customWidth="1"/>
    <col min="1194" max="1195" width="17.21875" style="4" customWidth="1"/>
    <col min="1196" max="1215" width="0" style="4" hidden="1" customWidth="1"/>
    <col min="1216" max="1217" width="17.21875" style="4" customWidth="1"/>
    <col min="1218" max="1280" width="9.109375" style="4"/>
    <col min="1281" max="1281" width="36.6640625" style="4" customWidth="1"/>
    <col min="1282" max="1449" width="0" style="4" hidden="1" customWidth="1"/>
    <col min="1450" max="1451" width="17.21875" style="4" customWidth="1"/>
    <col min="1452" max="1471" width="0" style="4" hidden="1" customWidth="1"/>
    <col min="1472" max="1473" width="17.21875" style="4" customWidth="1"/>
    <col min="1474" max="1536" width="9.109375" style="4"/>
    <col min="1537" max="1537" width="36.6640625" style="4" customWidth="1"/>
    <col min="1538" max="1705" width="0" style="4" hidden="1" customWidth="1"/>
    <col min="1706" max="1707" width="17.21875" style="4" customWidth="1"/>
    <col min="1708" max="1727" width="0" style="4" hidden="1" customWidth="1"/>
    <col min="1728" max="1729" width="17.21875" style="4" customWidth="1"/>
    <col min="1730" max="1792" width="9.109375" style="4"/>
    <col min="1793" max="1793" width="36.6640625" style="4" customWidth="1"/>
    <col min="1794" max="1961" width="0" style="4" hidden="1" customWidth="1"/>
    <col min="1962" max="1963" width="17.21875" style="4" customWidth="1"/>
    <col min="1964" max="1983" width="0" style="4" hidden="1" customWidth="1"/>
    <col min="1984" max="1985" width="17.21875" style="4" customWidth="1"/>
    <col min="1986" max="2048" width="9.109375" style="4"/>
    <col min="2049" max="2049" width="36.6640625" style="4" customWidth="1"/>
    <col min="2050" max="2217" width="0" style="4" hidden="1" customWidth="1"/>
    <col min="2218" max="2219" width="17.21875" style="4" customWidth="1"/>
    <col min="2220" max="2239" width="0" style="4" hidden="1" customWidth="1"/>
    <col min="2240" max="2241" width="17.21875" style="4" customWidth="1"/>
    <col min="2242" max="2304" width="9.109375" style="4"/>
    <col min="2305" max="2305" width="36.6640625" style="4" customWidth="1"/>
    <col min="2306" max="2473" width="0" style="4" hidden="1" customWidth="1"/>
    <col min="2474" max="2475" width="17.21875" style="4" customWidth="1"/>
    <col min="2476" max="2495" width="0" style="4" hidden="1" customWidth="1"/>
    <col min="2496" max="2497" width="17.21875" style="4" customWidth="1"/>
    <col min="2498" max="2560" width="9.109375" style="4"/>
    <col min="2561" max="2561" width="36.6640625" style="4" customWidth="1"/>
    <col min="2562" max="2729" width="0" style="4" hidden="1" customWidth="1"/>
    <col min="2730" max="2731" width="17.21875" style="4" customWidth="1"/>
    <col min="2732" max="2751" width="0" style="4" hidden="1" customWidth="1"/>
    <col min="2752" max="2753" width="17.21875" style="4" customWidth="1"/>
    <col min="2754" max="2816" width="9.109375" style="4"/>
    <col min="2817" max="2817" width="36.6640625" style="4" customWidth="1"/>
    <col min="2818" max="2985" width="0" style="4" hidden="1" customWidth="1"/>
    <col min="2986" max="2987" width="17.21875" style="4" customWidth="1"/>
    <col min="2988" max="3007" width="0" style="4" hidden="1" customWidth="1"/>
    <col min="3008" max="3009" width="17.21875" style="4" customWidth="1"/>
    <col min="3010" max="3072" width="9.109375" style="4"/>
    <col min="3073" max="3073" width="36.6640625" style="4" customWidth="1"/>
    <col min="3074" max="3241" width="0" style="4" hidden="1" customWidth="1"/>
    <col min="3242" max="3243" width="17.21875" style="4" customWidth="1"/>
    <col min="3244" max="3263" width="0" style="4" hidden="1" customWidth="1"/>
    <col min="3264" max="3265" width="17.21875" style="4" customWidth="1"/>
    <col min="3266" max="3328" width="9.109375" style="4"/>
    <col min="3329" max="3329" width="36.6640625" style="4" customWidth="1"/>
    <col min="3330" max="3497" width="0" style="4" hidden="1" customWidth="1"/>
    <col min="3498" max="3499" width="17.21875" style="4" customWidth="1"/>
    <col min="3500" max="3519" width="0" style="4" hidden="1" customWidth="1"/>
    <col min="3520" max="3521" width="17.21875" style="4" customWidth="1"/>
    <col min="3522" max="3584" width="9.109375" style="4"/>
    <col min="3585" max="3585" width="36.6640625" style="4" customWidth="1"/>
    <col min="3586" max="3753" width="0" style="4" hidden="1" customWidth="1"/>
    <col min="3754" max="3755" width="17.21875" style="4" customWidth="1"/>
    <col min="3756" max="3775" width="0" style="4" hidden="1" customWidth="1"/>
    <col min="3776" max="3777" width="17.21875" style="4" customWidth="1"/>
    <col min="3778" max="3840" width="9.109375" style="4"/>
    <col min="3841" max="3841" width="36.6640625" style="4" customWidth="1"/>
    <col min="3842" max="4009" width="0" style="4" hidden="1" customWidth="1"/>
    <col min="4010" max="4011" width="17.21875" style="4" customWidth="1"/>
    <col min="4012" max="4031" width="0" style="4" hidden="1" customWidth="1"/>
    <col min="4032" max="4033" width="17.21875" style="4" customWidth="1"/>
    <col min="4034" max="4096" width="9.109375" style="4"/>
    <col min="4097" max="4097" width="36.6640625" style="4" customWidth="1"/>
    <col min="4098" max="4265" width="0" style="4" hidden="1" customWidth="1"/>
    <col min="4266" max="4267" width="17.21875" style="4" customWidth="1"/>
    <col min="4268" max="4287" width="0" style="4" hidden="1" customWidth="1"/>
    <col min="4288" max="4289" width="17.21875" style="4" customWidth="1"/>
    <col min="4290" max="4352" width="9.109375" style="4"/>
    <col min="4353" max="4353" width="36.6640625" style="4" customWidth="1"/>
    <col min="4354" max="4521" width="0" style="4" hidden="1" customWidth="1"/>
    <col min="4522" max="4523" width="17.21875" style="4" customWidth="1"/>
    <col min="4524" max="4543" width="0" style="4" hidden="1" customWidth="1"/>
    <col min="4544" max="4545" width="17.21875" style="4" customWidth="1"/>
    <col min="4546" max="4608" width="9.109375" style="4"/>
    <col min="4609" max="4609" width="36.6640625" style="4" customWidth="1"/>
    <col min="4610" max="4777" width="0" style="4" hidden="1" customWidth="1"/>
    <col min="4778" max="4779" width="17.21875" style="4" customWidth="1"/>
    <col min="4780" max="4799" width="0" style="4" hidden="1" customWidth="1"/>
    <col min="4800" max="4801" width="17.21875" style="4" customWidth="1"/>
    <col min="4802" max="4864" width="9.109375" style="4"/>
    <col min="4865" max="4865" width="36.6640625" style="4" customWidth="1"/>
    <col min="4866" max="5033" width="0" style="4" hidden="1" customWidth="1"/>
    <col min="5034" max="5035" width="17.21875" style="4" customWidth="1"/>
    <col min="5036" max="5055" width="0" style="4" hidden="1" customWidth="1"/>
    <col min="5056" max="5057" width="17.21875" style="4" customWidth="1"/>
    <col min="5058" max="5120" width="9.109375" style="4"/>
    <col min="5121" max="5121" width="36.6640625" style="4" customWidth="1"/>
    <col min="5122" max="5289" width="0" style="4" hidden="1" customWidth="1"/>
    <col min="5290" max="5291" width="17.21875" style="4" customWidth="1"/>
    <col min="5292" max="5311" width="0" style="4" hidden="1" customWidth="1"/>
    <col min="5312" max="5313" width="17.21875" style="4" customWidth="1"/>
    <col min="5314" max="5376" width="9.109375" style="4"/>
    <col min="5377" max="5377" width="36.6640625" style="4" customWidth="1"/>
    <col min="5378" max="5545" width="0" style="4" hidden="1" customWidth="1"/>
    <col min="5546" max="5547" width="17.21875" style="4" customWidth="1"/>
    <col min="5548" max="5567" width="0" style="4" hidden="1" customWidth="1"/>
    <col min="5568" max="5569" width="17.21875" style="4" customWidth="1"/>
    <col min="5570" max="5632" width="9.109375" style="4"/>
    <col min="5633" max="5633" width="36.6640625" style="4" customWidth="1"/>
    <col min="5634" max="5801" width="0" style="4" hidden="1" customWidth="1"/>
    <col min="5802" max="5803" width="17.21875" style="4" customWidth="1"/>
    <col min="5804" max="5823" width="0" style="4" hidden="1" customWidth="1"/>
    <col min="5824" max="5825" width="17.21875" style="4" customWidth="1"/>
    <col min="5826" max="5888" width="9.109375" style="4"/>
    <col min="5889" max="5889" width="36.6640625" style="4" customWidth="1"/>
    <col min="5890" max="6057" width="0" style="4" hidden="1" customWidth="1"/>
    <col min="6058" max="6059" width="17.21875" style="4" customWidth="1"/>
    <col min="6060" max="6079" width="0" style="4" hidden="1" customWidth="1"/>
    <col min="6080" max="6081" width="17.21875" style="4" customWidth="1"/>
    <col min="6082" max="6144" width="9.109375" style="4"/>
    <col min="6145" max="6145" width="36.6640625" style="4" customWidth="1"/>
    <col min="6146" max="6313" width="0" style="4" hidden="1" customWidth="1"/>
    <col min="6314" max="6315" width="17.21875" style="4" customWidth="1"/>
    <col min="6316" max="6335" width="0" style="4" hidden="1" customWidth="1"/>
    <col min="6336" max="6337" width="17.21875" style="4" customWidth="1"/>
    <col min="6338" max="6400" width="9.109375" style="4"/>
    <col min="6401" max="6401" width="36.6640625" style="4" customWidth="1"/>
    <col min="6402" max="6569" width="0" style="4" hidden="1" customWidth="1"/>
    <col min="6570" max="6571" width="17.21875" style="4" customWidth="1"/>
    <col min="6572" max="6591" width="0" style="4" hidden="1" customWidth="1"/>
    <col min="6592" max="6593" width="17.21875" style="4" customWidth="1"/>
    <col min="6594" max="6656" width="9.109375" style="4"/>
    <col min="6657" max="6657" width="36.6640625" style="4" customWidth="1"/>
    <col min="6658" max="6825" width="0" style="4" hidden="1" customWidth="1"/>
    <col min="6826" max="6827" width="17.21875" style="4" customWidth="1"/>
    <col min="6828" max="6847" width="0" style="4" hidden="1" customWidth="1"/>
    <col min="6848" max="6849" width="17.21875" style="4" customWidth="1"/>
    <col min="6850" max="6912" width="9.109375" style="4"/>
    <col min="6913" max="6913" width="36.6640625" style="4" customWidth="1"/>
    <col min="6914" max="7081" width="0" style="4" hidden="1" customWidth="1"/>
    <col min="7082" max="7083" width="17.21875" style="4" customWidth="1"/>
    <col min="7084" max="7103" width="0" style="4" hidden="1" customWidth="1"/>
    <col min="7104" max="7105" width="17.21875" style="4" customWidth="1"/>
    <col min="7106" max="7168" width="9.109375" style="4"/>
    <col min="7169" max="7169" width="36.6640625" style="4" customWidth="1"/>
    <col min="7170" max="7337" width="0" style="4" hidden="1" customWidth="1"/>
    <col min="7338" max="7339" width="17.21875" style="4" customWidth="1"/>
    <col min="7340" max="7359" width="0" style="4" hidden="1" customWidth="1"/>
    <col min="7360" max="7361" width="17.21875" style="4" customWidth="1"/>
    <col min="7362" max="7424" width="9.109375" style="4"/>
    <col min="7425" max="7425" width="36.6640625" style="4" customWidth="1"/>
    <col min="7426" max="7593" width="0" style="4" hidden="1" customWidth="1"/>
    <col min="7594" max="7595" width="17.21875" style="4" customWidth="1"/>
    <col min="7596" max="7615" width="0" style="4" hidden="1" customWidth="1"/>
    <col min="7616" max="7617" width="17.21875" style="4" customWidth="1"/>
    <col min="7618" max="7680" width="9.109375" style="4"/>
    <col min="7681" max="7681" width="36.6640625" style="4" customWidth="1"/>
    <col min="7682" max="7849" width="0" style="4" hidden="1" customWidth="1"/>
    <col min="7850" max="7851" width="17.21875" style="4" customWidth="1"/>
    <col min="7852" max="7871" width="0" style="4" hidden="1" customWidth="1"/>
    <col min="7872" max="7873" width="17.21875" style="4" customWidth="1"/>
    <col min="7874" max="7936" width="9.109375" style="4"/>
    <col min="7937" max="7937" width="36.6640625" style="4" customWidth="1"/>
    <col min="7938" max="8105" width="0" style="4" hidden="1" customWidth="1"/>
    <col min="8106" max="8107" width="17.21875" style="4" customWidth="1"/>
    <col min="8108" max="8127" width="0" style="4" hidden="1" customWidth="1"/>
    <col min="8128" max="8129" width="17.21875" style="4" customWidth="1"/>
    <col min="8130" max="8192" width="9.109375" style="4"/>
    <col min="8193" max="8193" width="36.6640625" style="4" customWidth="1"/>
    <col min="8194" max="8361" width="0" style="4" hidden="1" customWidth="1"/>
    <col min="8362" max="8363" width="17.21875" style="4" customWidth="1"/>
    <col min="8364" max="8383" width="0" style="4" hidden="1" customWidth="1"/>
    <col min="8384" max="8385" width="17.21875" style="4" customWidth="1"/>
    <col min="8386" max="8448" width="9.109375" style="4"/>
    <col min="8449" max="8449" width="36.6640625" style="4" customWidth="1"/>
    <col min="8450" max="8617" width="0" style="4" hidden="1" customWidth="1"/>
    <col min="8618" max="8619" width="17.21875" style="4" customWidth="1"/>
    <col min="8620" max="8639" width="0" style="4" hidden="1" customWidth="1"/>
    <col min="8640" max="8641" width="17.21875" style="4" customWidth="1"/>
    <col min="8642" max="8704" width="9.109375" style="4"/>
    <col min="8705" max="8705" width="36.6640625" style="4" customWidth="1"/>
    <col min="8706" max="8873" width="0" style="4" hidden="1" customWidth="1"/>
    <col min="8874" max="8875" width="17.21875" style="4" customWidth="1"/>
    <col min="8876" max="8895" width="0" style="4" hidden="1" customWidth="1"/>
    <col min="8896" max="8897" width="17.21875" style="4" customWidth="1"/>
    <col min="8898" max="8960" width="9.109375" style="4"/>
    <col min="8961" max="8961" width="36.6640625" style="4" customWidth="1"/>
    <col min="8962" max="9129" width="0" style="4" hidden="1" customWidth="1"/>
    <col min="9130" max="9131" width="17.21875" style="4" customWidth="1"/>
    <col min="9132" max="9151" width="0" style="4" hidden="1" customWidth="1"/>
    <col min="9152" max="9153" width="17.21875" style="4" customWidth="1"/>
    <col min="9154" max="9216" width="9.109375" style="4"/>
    <col min="9217" max="9217" width="36.6640625" style="4" customWidth="1"/>
    <col min="9218" max="9385" width="0" style="4" hidden="1" customWidth="1"/>
    <col min="9386" max="9387" width="17.21875" style="4" customWidth="1"/>
    <col min="9388" max="9407" width="0" style="4" hidden="1" customWidth="1"/>
    <col min="9408" max="9409" width="17.21875" style="4" customWidth="1"/>
    <col min="9410" max="9472" width="9.109375" style="4"/>
    <col min="9473" max="9473" width="36.6640625" style="4" customWidth="1"/>
    <col min="9474" max="9641" width="0" style="4" hidden="1" customWidth="1"/>
    <col min="9642" max="9643" width="17.21875" style="4" customWidth="1"/>
    <col min="9644" max="9663" width="0" style="4" hidden="1" customWidth="1"/>
    <col min="9664" max="9665" width="17.21875" style="4" customWidth="1"/>
    <col min="9666" max="9728" width="9.109375" style="4"/>
    <col min="9729" max="9729" width="36.6640625" style="4" customWidth="1"/>
    <col min="9730" max="9897" width="0" style="4" hidden="1" customWidth="1"/>
    <col min="9898" max="9899" width="17.21875" style="4" customWidth="1"/>
    <col min="9900" max="9919" width="0" style="4" hidden="1" customWidth="1"/>
    <col min="9920" max="9921" width="17.21875" style="4" customWidth="1"/>
    <col min="9922" max="9984" width="9.109375" style="4"/>
    <col min="9985" max="9985" width="36.6640625" style="4" customWidth="1"/>
    <col min="9986" max="10153" width="0" style="4" hidden="1" customWidth="1"/>
    <col min="10154" max="10155" width="17.21875" style="4" customWidth="1"/>
    <col min="10156" max="10175" width="0" style="4" hidden="1" customWidth="1"/>
    <col min="10176" max="10177" width="17.21875" style="4" customWidth="1"/>
    <col min="10178" max="10240" width="9.109375" style="4"/>
    <col min="10241" max="10241" width="36.6640625" style="4" customWidth="1"/>
    <col min="10242" max="10409" width="0" style="4" hidden="1" customWidth="1"/>
    <col min="10410" max="10411" width="17.21875" style="4" customWidth="1"/>
    <col min="10412" max="10431" width="0" style="4" hidden="1" customWidth="1"/>
    <col min="10432" max="10433" width="17.21875" style="4" customWidth="1"/>
    <col min="10434" max="10496" width="9.109375" style="4"/>
    <col min="10497" max="10497" width="36.6640625" style="4" customWidth="1"/>
    <col min="10498" max="10665" width="0" style="4" hidden="1" customWidth="1"/>
    <col min="10666" max="10667" width="17.21875" style="4" customWidth="1"/>
    <col min="10668" max="10687" width="0" style="4" hidden="1" customWidth="1"/>
    <col min="10688" max="10689" width="17.21875" style="4" customWidth="1"/>
    <col min="10690" max="10752" width="9.109375" style="4"/>
    <col min="10753" max="10753" width="36.6640625" style="4" customWidth="1"/>
    <col min="10754" max="10921" width="0" style="4" hidden="1" customWidth="1"/>
    <col min="10922" max="10923" width="17.21875" style="4" customWidth="1"/>
    <col min="10924" max="10943" width="0" style="4" hidden="1" customWidth="1"/>
    <col min="10944" max="10945" width="17.21875" style="4" customWidth="1"/>
    <col min="10946" max="11008" width="9.109375" style="4"/>
    <col min="11009" max="11009" width="36.6640625" style="4" customWidth="1"/>
    <col min="11010" max="11177" width="0" style="4" hidden="1" customWidth="1"/>
    <col min="11178" max="11179" width="17.21875" style="4" customWidth="1"/>
    <col min="11180" max="11199" width="0" style="4" hidden="1" customWidth="1"/>
    <col min="11200" max="11201" width="17.21875" style="4" customWidth="1"/>
    <col min="11202" max="11264" width="9.109375" style="4"/>
    <col min="11265" max="11265" width="36.6640625" style="4" customWidth="1"/>
    <col min="11266" max="11433" width="0" style="4" hidden="1" customWidth="1"/>
    <col min="11434" max="11435" width="17.21875" style="4" customWidth="1"/>
    <col min="11436" max="11455" width="0" style="4" hidden="1" customWidth="1"/>
    <col min="11456" max="11457" width="17.21875" style="4" customWidth="1"/>
    <col min="11458" max="11520" width="9.109375" style="4"/>
    <col min="11521" max="11521" width="36.6640625" style="4" customWidth="1"/>
    <col min="11522" max="11689" width="0" style="4" hidden="1" customWidth="1"/>
    <col min="11690" max="11691" width="17.21875" style="4" customWidth="1"/>
    <col min="11692" max="11711" width="0" style="4" hidden="1" customWidth="1"/>
    <col min="11712" max="11713" width="17.21875" style="4" customWidth="1"/>
    <col min="11714" max="11776" width="9.109375" style="4"/>
    <col min="11777" max="11777" width="36.6640625" style="4" customWidth="1"/>
    <col min="11778" max="11945" width="0" style="4" hidden="1" customWidth="1"/>
    <col min="11946" max="11947" width="17.21875" style="4" customWidth="1"/>
    <col min="11948" max="11967" width="0" style="4" hidden="1" customWidth="1"/>
    <col min="11968" max="11969" width="17.21875" style="4" customWidth="1"/>
    <col min="11970" max="12032" width="9.109375" style="4"/>
    <col min="12033" max="12033" width="36.6640625" style="4" customWidth="1"/>
    <col min="12034" max="12201" width="0" style="4" hidden="1" customWidth="1"/>
    <col min="12202" max="12203" width="17.21875" style="4" customWidth="1"/>
    <col min="12204" max="12223" width="0" style="4" hidden="1" customWidth="1"/>
    <col min="12224" max="12225" width="17.21875" style="4" customWidth="1"/>
    <col min="12226" max="12288" width="9.109375" style="4"/>
    <col min="12289" max="12289" width="36.6640625" style="4" customWidth="1"/>
    <col min="12290" max="12457" width="0" style="4" hidden="1" customWidth="1"/>
    <col min="12458" max="12459" width="17.21875" style="4" customWidth="1"/>
    <col min="12460" max="12479" width="0" style="4" hidden="1" customWidth="1"/>
    <col min="12480" max="12481" width="17.21875" style="4" customWidth="1"/>
    <col min="12482" max="12544" width="9.109375" style="4"/>
    <col min="12545" max="12545" width="36.6640625" style="4" customWidth="1"/>
    <col min="12546" max="12713" width="0" style="4" hidden="1" customWidth="1"/>
    <col min="12714" max="12715" width="17.21875" style="4" customWidth="1"/>
    <col min="12716" max="12735" width="0" style="4" hidden="1" customWidth="1"/>
    <col min="12736" max="12737" width="17.21875" style="4" customWidth="1"/>
    <col min="12738" max="12800" width="9.109375" style="4"/>
    <col min="12801" max="12801" width="36.6640625" style="4" customWidth="1"/>
    <col min="12802" max="12969" width="0" style="4" hidden="1" customWidth="1"/>
    <col min="12970" max="12971" width="17.21875" style="4" customWidth="1"/>
    <col min="12972" max="12991" width="0" style="4" hidden="1" customWidth="1"/>
    <col min="12992" max="12993" width="17.21875" style="4" customWidth="1"/>
    <col min="12994" max="13056" width="9.109375" style="4"/>
    <col min="13057" max="13057" width="36.6640625" style="4" customWidth="1"/>
    <col min="13058" max="13225" width="0" style="4" hidden="1" customWidth="1"/>
    <col min="13226" max="13227" width="17.21875" style="4" customWidth="1"/>
    <col min="13228" max="13247" width="0" style="4" hidden="1" customWidth="1"/>
    <col min="13248" max="13249" width="17.21875" style="4" customWidth="1"/>
    <col min="13250" max="13312" width="9.109375" style="4"/>
    <col min="13313" max="13313" width="36.6640625" style="4" customWidth="1"/>
    <col min="13314" max="13481" width="0" style="4" hidden="1" customWidth="1"/>
    <col min="13482" max="13483" width="17.21875" style="4" customWidth="1"/>
    <col min="13484" max="13503" width="0" style="4" hidden="1" customWidth="1"/>
    <col min="13504" max="13505" width="17.21875" style="4" customWidth="1"/>
    <col min="13506" max="13568" width="9.109375" style="4"/>
    <col min="13569" max="13569" width="36.6640625" style="4" customWidth="1"/>
    <col min="13570" max="13737" width="0" style="4" hidden="1" customWidth="1"/>
    <col min="13738" max="13739" width="17.21875" style="4" customWidth="1"/>
    <col min="13740" max="13759" width="0" style="4" hidden="1" customWidth="1"/>
    <col min="13760" max="13761" width="17.21875" style="4" customWidth="1"/>
    <col min="13762" max="13824" width="9.109375" style="4"/>
    <col min="13825" max="13825" width="36.6640625" style="4" customWidth="1"/>
    <col min="13826" max="13993" width="0" style="4" hidden="1" customWidth="1"/>
    <col min="13994" max="13995" width="17.21875" style="4" customWidth="1"/>
    <col min="13996" max="14015" width="0" style="4" hidden="1" customWidth="1"/>
    <col min="14016" max="14017" width="17.21875" style="4" customWidth="1"/>
    <col min="14018" max="14080" width="9.109375" style="4"/>
    <col min="14081" max="14081" width="36.6640625" style="4" customWidth="1"/>
    <col min="14082" max="14249" width="0" style="4" hidden="1" customWidth="1"/>
    <col min="14250" max="14251" width="17.21875" style="4" customWidth="1"/>
    <col min="14252" max="14271" width="0" style="4" hidden="1" customWidth="1"/>
    <col min="14272" max="14273" width="17.21875" style="4" customWidth="1"/>
    <col min="14274" max="14336" width="9.109375" style="4"/>
    <col min="14337" max="14337" width="36.6640625" style="4" customWidth="1"/>
    <col min="14338" max="14505" width="0" style="4" hidden="1" customWidth="1"/>
    <col min="14506" max="14507" width="17.21875" style="4" customWidth="1"/>
    <col min="14508" max="14527" width="0" style="4" hidden="1" customWidth="1"/>
    <col min="14528" max="14529" width="17.21875" style="4" customWidth="1"/>
    <col min="14530" max="14592" width="9.109375" style="4"/>
    <col min="14593" max="14593" width="36.6640625" style="4" customWidth="1"/>
    <col min="14594" max="14761" width="0" style="4" hidden="1" customWidth="1"/>
    <col min="14762" max="14763" width="17.21875" style="4" customWidth="1"/>
    <col min="14764" max="14783" width="0" style="4" hidden="1" customWidth="1"/>
    <col min="14784" max="14785" width="17.21875" style="4" customWidth="1"/>
    <col min="14786" max="14848" width="9.109375" style="4"/>
    <col min="14849" max="14849" width="36.6640625" style="4" customWidth="1"/>
    <col min="14850" max="15017" width="0" style="4" hidden="1" customWidth="1"/>
    <col min="15018" max="15019" width="17.21875" style="4" customWidth="1"/>
    <col min="15020" max="15039" width="0" style="4" hidden="1" customWidth="1"/>
    <col min="15040" max="15041" width="17.21875" style="4" customWidth="1"/>
    <col min="15042" max="15104" width="9.109375" style="4"/>
    <col min="15105" max="15105" width="36.6640625" style="4" customWidth="1"/>
    <col min="15106" max="15273" width="0" style="4" hidden="1" customWidth="1"/>
    <col min="15274" max="15275" width="17.21875" style="4" customWidth="1"/>
    <col min="15276" max="15295" width="0" style="4" hidden="1" customWidth="1"/>
    <col min="15296" max="15297" width="17.21875" style="4" customWidth="1"/>
    <col min="15298" max="15360" width="9.109375" style="4"/>
    <col min="15361" max="15361" width="36.6640625" style="4" customWidth="1"/>
    <col min="15362" max="15529" width="0" style="4" hidden="1" customWidth="1"/>
    <col min="15530" max="15531" width="17.21875" style="4" customWidth="1"/>
    <col min="15532" max="15551" width="0" style="4" hidden="1" customWidth="1"/>
    <col min="15552" max="15553" width="17.21875" style="4" customWidth="1"/>
    <col min="15554" max="15616" width="9.109375" style="4"/>
    <col min="15617" max="15617" width="36.6640625" style="4" customWidth="1"/>
    <col min="15618" max="15785" width="0" style="4" hidden="1" customWidth="1"/>
    <col min="15786" max="15787" width="17.21875" style="4" customWidth="1"/>
    <col min="15788" max="15807" width="0" style="4" hidden="1" customWidth="1"/>
    <col min="15808" max="15809" width="17.21875" style="4" customWidth="1"/>
    <col min="15810" max="15872" width="9.109375" style="4"/>
    <col min="15873" max="15873" width="36.6640625" style="4" customWidth="1"/>
    <col min="15874" max="16041" width="0" style="4" hidden="1" customWidth="1"/>
    <col min="16042" max="16043" width="17.21875" style="4" customWidth="1"/>
    <col min="16044" max="16063" width="0" style="4" hidden="1" customWidth="1"/>
    <col min="16064" max="16065" width="17.21875" style="4" customWidth="1"/>
    <col min="16066" max="16128" width="9.109375" style="4"/>
    <col min="16129" max="16129" width="36.6640625" style="4" customWidth="1"/>
    <col min="16130" max="16297" width="0" style="4" hidden="1" customWidth="1"/>
    <col min="16298" max="16299" width="17.21875" style="4" customWidth="1"/>
    <col min="16300" max="16319" width="0" style="4" hidden="1" customWidth="1"/>
    <col min="16320" max="16321" width="17.21875" style="4" customWidth="1"/>
    <col min="16322" max="16384" width="9.109375" style="4"/>
  </cols>
  <sheetData>
    <row r="1" spans="1:193" ht="14.4" thickBot="1" x14ac:dyDescent="0.3">
      <c r="A1" s="3" t="s">
        <v>0</v>
      </c>
    </row>
    <row r="2" spans="1:193" ht="23.25" customHeight="1" thickBot="1" x14ac:dyDescent="0.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8" t="s">
        <v>2</v>
      </c>
      <c r="AY2" s="9"/>
      <c r="AZ2" s="8" t="s">
        <v>2</v>
      </c>
      <c r="BA2" s="9"/>
      <c r="BB2" s="8" t="s">
        <v>2</v>
      </c>
      <c r="BC2" s="9"/>
      <c r="BD2" s="8" t="s">
        <v>2</v>
      </c>
      <c r="BE2" s="9"/>
      <c r="BF2" s="8" t="s">
        <v>3</v>
      </c>
      <c r="BG2" s="9"/>
      <c r="BH2" s="8" t="s">
        <v>4</v>
      </c>
      <c r="BI2" s="9"/>
      <c r="BJ2" s="8" t="s">
        <v>4</v>
      </c>
      <c r="BK2" s="9"/>
      <c r="BL2" s="8" t="s">
        <v>4</v>
      </c>
      <c r="BM2" s="9"/>
      <c r="BN2" s="8" t="s">
        <v>4</v>
      </c>
      <c r="BO2" s="9"/>
      <c r="BP2" s="8" t="s">
        <v>4</v>
      </c>
      <c r="BQ2" s="9"/>
      <c r="BR2" s="8" t="s">
        <v>4</v>
      </c>
      <c r="BS2" s="9"/>
      <c r="BT2" s="8" t="s">
        <v>4</v>
      </c>
      <c r="BU2" s="9"/>
      <c r="BV2" s="8" t="s">
        <v>2</v>
      </c>
      <c r="BW2" s="9"/>
      <c r="BX2" s="8" t="s">
        <v>2</v>
      </c>
      <c r="BY2" s="9"/>
      <c r="BZ2" s="8" t="s">
        <v>2</v>
      </c>
      <c r="CA2" s="9"/>
      <c r="CB2" s="8" t="s">
        <v>5</v>
      </c>
      <c r="CC2" s="9"/>
      <c r="CD2" s="8"/>
      <c r="CE2" s="9"/>
      <c r="CF2" s="8"/>
      <c r="CG2" s="9"/>
      <c r="CH2" s="8"/>
      <c r="CI2" s="9"/>
      <c r="CJ2" s="8"/>
      <c r="CK2" s="9"/>
      <c r="CL2" s="8"/>
      <c r="CM2" s="9"/>
      <c r="CN2" s="8"/>
      <c r="CO2" s="9"/>
      <c r="CP2" s="8"/>
      <c r="CQ2" s="9"/>
      <c r="CR2" s="8"/>
      <c r="CS2" s="9"/>
      <c r="CT2" s="8" t="s">
        <v>6</v>
      </c>
      <c r="CU2" s="9"/>
      <c r="CV2" s="10" t="s">
        <v>6</v>
      </c>
      <c r="CW2" s="11"/>
      <c r="CX2" s="8" t="s">
        <v>6</v>
      </c>
      <c r="CY2" s="9"/>
      <c r="CZ2" s="8"/>
      <c r="DA2" s="9"/>
      <c r="DB2" s="8"/>
      <c r="DC2" s="9"/>
      <c r="DD2" s="8"/>
      <c r="DE2" s="9"/>
      <c r="DF2" s="8"/>
      <c r="DG2" s="9"/>
      <c r="DH2" s="8"/>
      <c r="DI2" s="9"/>
      <c r="DJ2" s="8"/>
      <c r="DK2" s="9"/>
      <c r="DL2" s="8"/>
      <c r="DM2" s="9"/>
      <c r="DN2" s="8"/>
      <c r="DO2" s="9"/>
      <c r="DP2" s="8"/>
      <c r="DQ2" s="9"/>
      <c r="DR2" s="8" t="s">
        <v>2</v>
      </c>
      <c r="DS2" s="9"/>
      <c r="DT2" s="8" t="s">
        <v>2</v>
      </c>
      <c r="DU2" s="9"/>
      <c r="DV2" s="8" t="s">
        <v>2</v>
      </c>
      <c r="DW2" s="9"/>
      <c r="DX2" s="8" t="s">
        <v>2</v>
      </c>
      <c r="DY2" s="9"/>
      <c r="DZ2" s="8" t="s">
        <v>2</v>
      </c>
      <c r="EA2" s="9"/>
      <c r="EB2" s="8" t="s">
        <v>2</v>
      </c>
      <c r="EC2" s="9"/>
      <c r="ED2" s="8" t="s">
        <v>2</v>
      </c>
      <c r="EE2" s="9"/>
      <c r="EF2" s="8" t="s">
        <v>2</v>
      </c>
      <c r="EG2" s="9"/>
      <c r="EH2" s="8" t="s">
        <v>4</v>
      </c>
      <c r="EI2" s="9"/>
      <c r="EJ2" s="8" t="s">
        <v>4</v>
      </c>
      <c r="EK2" s="9"/>
      <c r="EL2" s="8" t="s">
        <v>4</v>
      </c>
      <c r="EM2" s="9"/>
      <c r="EN2" s="8" t="s">
        <v>4</v>
      </c>
      <c r="EO2" s="9"/>
      <c r="EP2" s="8" t="s">
        <v>4</v>
      </c>
      <c r="EQ2" s="9"/>
      <c r="ER2" s="8" t="s">
        <v>7</v>
      </c>
      <c r="ES2" s="9"/>
      <c r="ET2" s="8" t="s">
        <v>7</v>
      </c>
      <c r="EU2" s="9"/>
      <c r="EV2" s="8" t="s">
        <v>7</v>
      </c>
      <c r="EW2" s="9"/>
      <c r="EX2" s="8" t="s">
        <v>7</v>
      </c>
      <c r="EY2" s="9"/>
      <c r="EZ2" s="8" t="s">
        <v>8</v>
      </c>
      <c r="FA2" s="9"/>
      <c r="FB2" s="8" t="s">
        <v>9</v>
      </c>
      <c r="FC2" s="9"/>
      <c r="FD2" s="8" t="s">
        <v>9</v>
      </c>
      <c r="FE2" s="9"/>
      <c r="FF2" s="8" t="s">
        <v>9</v>
      </c>
      <c r="FG2" s="9"/>
      <c r="FH2" s="8" t="s">
        <v>9</v>
      </c>
      <c r="FI2" s="9"/>
      <c r="FJ2" s="8" t="s">
        <v>9</v>
      </c>
      <c r="FK2" s="9"/>
      <c r="FL2" s="8" t="s">
        <v>9</v>
      </c>
      <c r="FM2" s="9"/>
      <c r="FN2" s="8" t="s">
        <v>136</v>
      </c>
      <c r="FO2" s="9"/>
      <c r="FP2" s="8" t="s">
        <v>10</v>
      </c>
      <c r="FQ2" s="9"/>
      <c r="FR2" s="8" t="s">
        <v>10</v>
      </c>
      <c r="FS2" s="9"/>
      <c r="FT2" s="8" t="s">
        <v>10</v>
      </c>
      <c r="FU2" s="9"/>
      <c r="FV2" s="8" t="s">
        <v>11</v>
      </c>
      <c r="FW2" s="9"/>
      <c r="FX2" s="8" t="s">
        <v>12</v>
      </c>
      <c r="FY2" s="9"/>
      <c r="FZ2" s="8" t="s">
        <v>13</v>
      </c>
      <c r="GA2" s="9"/>
      <c r="GB2" s="8" t="s">
        <v>13</v>
      </c>
      <c r="GC2" s="9"/>
      <c r="GD2" s="8" t="s">
        <v>13</v>
      </c>
      <c r="GE2" s="9"/>
      <c r="GF2" s="8" t="s">
        <v>13</v>
      </c>
      <c r="GG2" s="9"/>
      <c r="GH2" s="8" t="s">
        <v>13</v>
      </c>
      <c r="GI2" s="9"/>
      <c r="GJ2" s="8" t="s">
        <v>13</v>
      </c>
      <c r="GK2" s="9"/>
    </row>
    <row r="3" spans="1:193" ht="13.8" thickBot="1" x14ac:dyDescent="0.3">
      <c r="B3" s="12" t="s">
        <v>14</v>
      </c>
      <c r="C3" s="13"/>
      <c r="D3" s="12" t="s">
        <v>15</v>
      </c>
      <c r="E3" s="13"/>
      <c r="F3" s="12" t="s">
        <v>16</v>
      </c>
      <c r="G3" s="13"/>
      <c r="H3" s="12" t="s">
        <v>17</v>
      </c>
      <c r="I3" s="13"/>
      <c r="J3" s="12" t="s">
        <v>18</v>
      </c>
      <c r="K3" s="13"/>
      <c r="L3" s="12" t="s">
        <v>19</v>
      </c>
      <c r="M3" s="13"/>
      <c r="N3" s="12" t="s">
        <v>20</v>
      </c>
      <c r="O3" s="13"/>
      <c r="P3" s="12" t="s">
        <v>21</v>
      </c>
      <c r="Q3" s="13"/>
      <c r="R3" s="12" t="s">
        <v>22</v>
      </c>
      <c r="S3" s="13"/>
      <c r="T3" s="12" t="s">
        <v>23</v>
      </c>
      <c r="U3" s="13"/>
      <c r="V3" s="12" t="s">
        <v>24</v>
      </c>
      <c r="W3" s="13"/>
      <c r="X3" s="12" t="s">
        <v>25</v>
      </c>
      <c r="Y3" s="13"/>
      <c r="Z3" s="12" t="s">
        <v>26</v>
      </c>
      <c r="AA3" s="13"/>
      <c r="AB3" s="12" t="s">
        <v>27</v>
      </c>
      <c r="AC3" s="13"/>
      <c r="AD3" s="12" t="s">
        <v>28</v>
      </c>
      <c r="AE3" s="13"/>
      <c r="AF3" s="12" t="s">
        <v>29</v>
      </c>
      <c r="AG3" s="13"/>
      <c r="AH3" s="12" t="s">
        <v>30</v>
      </c>
      <c r="AI3" s="13"/>
      <c r="AJ3" s="12" t="s">
        <v>31</v>
      </c>
      <c r="AK3" s="13"/>
      <c r="AL3" s="12" t="s">
        <v>32</v>
      </c>
      <c r="AM3" s="13"/>
      <c r="AN3" s="12" t="s">
        <v>33</v>
      </c>
      <c r="AO3" s="13"/>
      <c r="AP3" s="12" t="s">
        <v>34</v>
      </c>
      <c r="AQ3" s="13"/>
      <c r="AR3" s="12" t="s">
        <v>35</v>
      </c>
      <c r="AS3" s="13"/>
      <c r="AT3" s="12" t="s">
        <v>36</v>
      </c>
      <c r="AU3" s="13"/>
      <c r="AV3" s="12" t="s">
        <v>37</v>
      </c>
      <c r="AW3" s="14"/>
      <c r="AX3" s="12" t="s">
        <v>26</v>
      </c>
      <c r="AY3" s="13"/>
      <c r="AZ3" s="12" t="s">
        <v>38</v>
      </c>
      <c r="BA3" s="13"/>
      <c r="BB3" s="12" t="s">
        <v>39</v>
      </c>
      <c r="BC3" s="13"/>
      <c r="BD3" s="12" t="s">
        <v>40</v>
      </c>
      <c r="BE3" s="13"/>
      <c r="BF3" s="12" t="s">
        <v>41</v>
      </c>
      <c r="BG3" s="13"/>
      <c r="BH3" s="12" t="s">
        <v>42</v>
      </c>
      <c r="BI3" s="13"/>
      <c r="BJ3" s="12" t="s">
        <v>43</v>
      </c>
      <c r="BK3" s="13"/>
      <c r="BL3" s="12" t="s">
        <v>44</v>
      </c>
      <c r="BM3" s="13"/>
      <c r="BN3" s="12" t="s">
        <v>45</v>
      </c>
      <c r="BO3" s="13"/>
      <c r="BP3" s="12" t="s">
        <v>46</v>
      </c>
      <c r="BQ3" s="13"/>
      <c r="BR3" s="12" t="s">
        <v>47</v>
      </c>
      <c r="BS3" s="13"/>
      <c r="BT3" s="12" t="s">
        <v>48</v>
      </c>
      <c r="BU3" s="13"/>
      <c r="BV3" s="12" t="s">
        <v>49</v>
      </c>
      <c r="BW3" s="13"/>
      <c r="BX3" s="12" t="s">
        <v>50</v>
      </c>
      <c r="BY3" s="13"/>
      <c r="BZ3" s="12" t="s">
        <v>51</v>
      </c>
      <c r="CA3" s="13"/>
      <c r="CB3" s="12" t="s">
        <v>52</v>
      </c>
      <c r="CC3" s="13"/>
      <c r="CD3" s="12" t="s">
        <v>53</v>
      </c>
      <c r="CE3" s="13"/>
      <c r="CF3" s="12" t="s">
        <v>54</v>
      </c>
      <c r="CG3" s="13"/>
      <c r="CH3" s="12" t="s">
        <v>55</v>
      </c>
      <c r="CI3" s="13"/>
      <c r="CJ3" s="12" t="s">
        <v>56</v>
      </c>
      <c r="CK3" s="13"/>
      <c r="CL3" s="12" t="s">
        <v>57</v>
      </c>
      <c r="CM3" s="13"/>
      <c r="CN3" s="12" t="s">
        <v>58</v>
      </c>
      <c r="CO3" s="13"/>
      <c r="CP3" s="12" t="s">
        <v>59</v>
      </c>
      <c r="CQ3" s="13"/>
      <c r="CR3" s="12" t="s">
        <v>60</v>
      </c>
      <c r="CS3" s="13"/>
      <c r="CT3" s="12" t="s">
        <v>61</v>
      </c>
      <c r="CU3" s="13"/>
      <c r="CV3" s="12" t="s">
        <v>62</v>
      </c>
      <c r="CW3" s="13"/>
      <c r="CX3" s="12" t="s">
        <v>63</v>
      </c>
      <c r="CY3" s="13"/>
      <c r="CZ3" s="12" t="s">
        <v>64</v>
      </c>
      <c r="DA3" s="13"/>
      <c r="DB3" s="12" t="s">
        <v>65</v>
      </c>
      <c r="DC3" s="13"/>
      <c r="DD3" s="12" t="s">
        <v>66</v>
      </c>
      <c r="DE3" s="13"/>
      <c r="DF3" s="12" t="s">
        <v>67</v>
      </c>
      <c r="DG3" s="13"/>
      <c r="DH3" s="12" t="s">
        <v>68</v>
      </c>
      <c r="DI3" s="13"/>
      <c r="DJ3" s="12" t="s">
        <v>69</v>
      </c>
      <c r="DK3" s="13"/>
      <c r="DL3" s="12" t="s">
        <v>70</v>
      </c>
      <c r="DM3" s="13"/>
      <c r="DN3" s="12" t="s">
        <v>71</v>
      </c>
      <c r="DO3" s="13"/>
      <c r="DP3" s="12" t="s">
        <v>72</v>
      </c>
      <c r="DQ3" s="13"/>
      <c r="DR3" s="12" t="s">
        <v>73</v>
      </c>
      <c r="DS3" s="13"/>
      <c r="DT3" s="12" t="s">
        <v>74</v>
      </c>
      <c r="DU3" s="13"/>
      <c r="DV3" s="12" t="s">
        <v>75</v>
      </c>
      <c r="DW3" s="13"/>
      <c r="DX3" s="12" t="s">
        <v>76</v>
      </c>
      <c r="DY3" s="13"/>
      <c r="DZ3" s="12" t="s">
        <v>77</v>
      </c>
      <c r="EA3" s="13"/>
      <c r="EB3" s="12" t="s">
        <v>78</v>
      </c>
      <c r="EC3" s="13"/>
      <c r="ED3" s="12" t="s">
        <v>79</v>
      </c>
      <c r="EE3" s="13"/>
      <c r="EF3" s="12" t="s">
        <v>80</v>
      </c>
      <c r="EG3" s="13"/>
      <c r="EH3" s="12" t="s">
        <v>81</v>
      </c>
      <c r="EI3" s="13"/>
      <c r="EJ3" s="12" t="s">
        <v>82</v>
      </c>
      <c r="EK3" s="13"/>
      <c r="EL3" s="12" t="s">
        <v>83</v>
      </c>
      <c r="EM3" s="13"/>
      <c r="EN3" s="12" t="s">
        <v>84</v>
      </c>
      <c r="EO3" s="13"/>
      <c r="EP3" s="12" t="s">
        <v>85</v>
      </c>
      <c r="EQ3" s="13"/>
      <c r="ER3" s="12" t="s">
        <v>86</v>
      </c>
      <c r="ES3" s="13"/>
      <c r="ET3" s="12" t="s">
        <v>87</v>
      </c>
      <c r="EU3" s="13"/>
      <c r="EV3" s="12" t="s">
        <v>88</v>
      </c>
      <c r="EW3" s="13"/>
      <c r="EX3" s="12" t="s">
        <v>89</v>
      </c>
      <c r="EY3" s="13"/>
      <c r="EZ3" s="12" t="s">
        <v>90</v>
      </c>
      <c r="FA3" s="13"/>
      <c r="FB3" s="12" t="s">
        <v>91</v>
      </c>
      <c r="FC3" s="13"/>
      <c r="FD3" s="12" t="s">
        <v>92</v>
      </c>
      <c r="FE3" s="13"/>
      <c r="FF3" s="12" t="s">
        <v>93</v>
      </c>
      <c r="FG3" s="13"/>
      <c r="FH3" s="12" t="s">
        <v>94</v>
      </c>
      <c r="FI3" s="13"/>
      <c r="FJ3" s="12" t="s">
        <v>95</v>
      </c>
      <c r="FK3" s="13"/>
      <c r="FL3" s="12" t="s">
        <v>96</v>
      </c>
      <c r="FM3" s="13"/>
      <c r="FN3" s="12" t="s">
        <v>97</v>
      </c>
      <c r="FO3" s="13"/>
      <c r="FP3" s="12" t="s">
        <v>98</v>
      </c>
      <c r="FQ3" s="13"/>
      <c r="FR3" s="12" t="s">
        <v>99</v>
      </c>
      <c r="FS3" s="13"/>
      <c r="FT3" s="12" t="s">
        <v>100</v>
      </c>
      <c r="FU3" s="13"/>
      <c r="FV3" s="12" t="s">
        <v>101</v>
      </c>
      <c r="FW3" s="13"/>
      <c r="FX3" s="12" t="s">
        <v>102</v>
      </c>
      <c r="FY3" s="13"/>
      <c r="FZ3" s="12" t="s">
        <v>103</v>
      </c>
      <c r="GA3" s="13"/>
      <c r="GB3" s="12" t="s">
        <v>104</v>
      </c>
      <c r="GC3" s="13"/>
      <c r="GD3" s="12" t="s">
        <v>105</v>
      </c>
      <c r="GE3" s="13"/>
      <c r="GF3" s="12" t="s">
        <v>106</v>
      </c>
      <c r="GG3" s="13"/>
      <c r="GH3" s="12" t="s">
        <v>107</v>
      </c>
      <c r="GI3" s="13"/>
      <c r="GJ3" s="12" t="s">
        <v>108</v>
      </c>
      <c r="GK3" s="13"/>
    </row>
    <row r="4" spans="1:193" ht="14.4" thickBot="1" x14ac:dyDescent="0.3">
      <c r="A4" s="15"/>
      <c r="B4" s="16" t="s">
        <v>109</v>
      </c>
      <c r="C4" s="16" t="s">
        <v>110</v>
      </c>
      <c r="D4" s="16" t="s">
        <v>109</v>
      </c>
      <c r="E4" s="16" t="s">
        <v>110</v>
      </c>
      <c r="F4" s="16" t="s">
        <v>109</v>
      </c>
      <c r="G4" s="16" t="s">
        <v>110</v>
      </c>
      <c r="H4" s="16" t="s">
        <v>109</v>
      </c>
      <c r="I4" s="16" t="s">
        <v>110</v>
      </c>
      <c r="J4" s="16" t="s">
        <v>109</v>
      </c>
      <c r="K4" s="16" t="s">
        <v>110</v>
      </c>
      <c r="L4" s="16" t="s">
        <v>109</v>
      </c>
      <c r="M4" s="16" t="s">
        <v>110</v>
      </c>
      <c r="N4" s="16" t="s">
        <v>109</v>
      </c>
      <c r="O4" s="16" t="s">
        <v>110</v>
      </c>
      <c r="P4" s="16" t="s">
        <v>109</v>
      </c>
      <c r="Q4" s="16" t="s">
        <v>110</v>
      </c>
      <c r="R4" s="16" t="s">
        <v>109</v>
      </c>
      <c r="S4" s="16" t="s">
        <v>110</v>
      </c>
      <c r="T4" s="16" t="s">
        <v>109</v>
      </c>
      <c r="U4" s="16" t="s">
        <v>110</v>
      </c>
      <c r="V4" s="16" t="s">
        <v>109</v>
      </c>
      <c r="W4" s="16" t="s">
        <v>110</v>
      </c>
      <c r="X4" s="16" t="s">
        <v>109</v>
      </c>
      <c r="Y4" s="16" t="s">
        <v>110</v>
      </c>
      <c r="Z4" s="16" t="s">
        <v>109</v>
      </c>
      <c r="AA4" s="16" t="s">
        <v>110</v>
      </c>
      <c r="AB4" s="16" t="s">
        <v>109</v>
      </c>
      <c r="AC4" s="16" t="s">
        <v>110</v>
      </c>
      <c r="AD4" s="16" t="s">
        <v>109</v>
      </c>
      <c r="AE4" s="16" t="s">
        <v>110</v>
      </c>
      <c r="AF4" s="16" t="s">
        <v>109</v>
      </c>
      <c r="AG4" s="16" t="s">
        <v>110</v>
      </c>
      <c r="AH4" s="16" t="s">
        <v>109</v>
      </c>
      <c r="AI4" s="16" t="s">
        <v>110</v>
      </c>
      <c r="AJ4" s="16" t="s">
        <v>109</v>
      </c>
      <c r="AK4" s="16" t="s">
        <v>110</v>
      </c>
      <c r="AL4" s="16" t="s">
        <v>109</v>
      </c>
      <c r="AM4" s="16" t="s">
        <v>110</v>
      </c>
      <c r="AN4" s="16" t="s">
        <v>109</v>
      </c>
      <c r="AO4" s="16" t="s">
        <v>110</v>
      </c>
      <c r="AP4" s="16" t="s">
        <v>109</v>
      </c>
      <c r="AQ4" s="16" t="s">
        <v>110</v>
      </c>
      <c r="AR4" s="16" t="s">
        <v>109</v>
      </c>
      <c r="AS4" s="16" t="s">
        <v>110</v>
      </c>
      <c r="AT4" s="16" t="s">
        <v>109</v>
      </c>
      <c r="AU4" s="16" t="s">
        <v>110</v>
      </c>
      <c r="AV4" s="16" t="s">
        <v>109</v>
      </c>
      <c r="AW4" s="16" t="s">
        <v>110</v>
      </c>
      <c r="AX4" s="16" t="s">
        <v>109</v>
      </c>
      <c r="AY4" s="16" t="s">
        <v>110</v>
      </c>
      <c r="AZ4" s="16" t="s">
        <v>109</v>
      </c>
      <c r="BA4" s="16" t="s">
        <v>110</v>
      </c>
      <c r="BB4" s="16" t="s">
        <v>109</v>
      </c>
      <c r="BC4" s="16" t="s">
        <v>110</v>
      </c>
      <c r="BD4" s="16" t="s">
        <v>109</v>
      </c>
      <c r="BE4" s="16" t="s">
        <v>110</v>
      </c>
      <c r="BF4" s="16" t="s">
        <v>109</v>
      </c>
      <c r="BG4" s="16" t="s">
        <v>110</v>
      </c>
      <c r="BH4" s="16" t="s">
        <v>109</v>
      </c>
      <c r="BI4" s="16" t="s">
        <v>110</v>
      </c>
      <c r="BJ4" s="16" t="s">
        <v>109</v>
      </c>
      <c r="BK4" s="16" t="s">
        <v>110</v>
      </c>
      <c r="BL4" s="16" t="s">
        <v>109</v>
      </c>
      <c r="BM4" s="16" t="s">
        <v>110</v>
      </c>
      <c r="BN4" s="16" t="s">
        <v>109</v>
      </c>
      <c r="BO4" s="16" t="s">
        <v>110</v>
      </c>
      <c r="BP4" s="16" t="s">
        <v>109</v>
      </c>
      <c r="BQ4" s="16" t="s">
        <v>110</v>
      </c>
      <c r="BR4" s="16" t="s">
        <v>109</v>
      </c>
      <c r="BS4" s="16" t="s">
        <v>110</v>
      </c>
      <c r="BT4" s="16" t="s">
        <v>109</v>
      </c>
      <c r="BU4" s="16" t="s">
        <v>110</v>
      </c>
      <c r="BV4" s="16" t="s">
        <v>109</v>
      </c>
      <c r="BW4" s="16" t="s">
        <v>110</v>
      </c>
      <c r="BX4" s="16" t="s">
        <v>109</v>
      </c>
      <c r="BY4" s="16" t="s">
        <v>110</v>
      </c>
      <c r="BZ4" s="16" t="s">
        <v>109</v>
      </c>
      <c r="CA4" s="16" t="s">
        <v>110</v>
      </c>
      <c r="CB4" s="16" t="s">
        <v>109</v>
      </c>
      <c r="CC4" s="16" t="s">
        <v>110</v>
      </c>
      <c r="CD4" s="16" t="s">
        <v>109</v>
      </c>
      <c r="CE4" s="16" t="s">
        <v>110</v>
      </c>
      <c r="CF4" s="16" t="s">
        <v>109</v>
      </c>
      <c r="CG4" s="16" t="s">
        <v>110</v>
      </c>
      <c r="CH4" s="16" t="s">
        <v>109</v>
      </c>
      <c r="CI4" s="16" t="s">
        <v>110</v>
      </c>
      <c r="CJ4" s="16" t="s">
        <v>109</v>
      </c>
      <c r="CK4" s="16" t="s">
        <v>110</v>
      </c>
      <c r="CL4" s="16" t="s">
        <v>109</v>
      </c>
      <c r="CM4" s="16" t="s">
        <v>110</v>
      </c>
      <c r="CN4" s="16" t="s">
        <v>109</v>
      </c>
      <c r="CO4" s="16" t="s">
        <v>110</v>
      </c>
      <c r="CP4" s="16" t="s">
        <v>109</v>
      </c>
      <c r="CQ4" s="16" t="s">
        <v>110</v>
      </c>
      <c r="CR4" s="16" t="s">
        <v>109</v>
      </c>
      <c r="CS4" s="16" t="s">
        <v>110</v>
      </c>
      <c r="CT4" s="16" t="s">
        <v>109</v>
      </c>
      <c r="CU4" s="16" t="s">
        <v>110</v>
      </c>
      <c r="CV4" s="16" t="s">
        <v>109</v>
      </c>
      <c r="CW4" s="16" t="s">
        <v>110</v>
      </c>
      <c r="CX4" s="16" t="s">
        <v>109</v>
      </c>
      <c r="CY4" s="16" t="s">
        <v>110</v>
      </c>
      <c r="CZ4" s="16" t="s">
        <v>109</v>
      </c>
      <c r="DA4" s="16" t="s">
        <v>110</v>
      </c>
      <c r="DB4" s="16" t="s">
        <v>109</v>
      </c>
      <c r="DC4" s="16" t="s">
        <v>110</v>
      </c>
      <c r="DD4" s="16" t="s">
        <v>109</v>
      </c>
      <c r="DE4" s="16" t="s">
        <v>110</v>
      </c>
      <c r="DF4" s="16" t="s">
        <v>109</v>
      </c>
      <c r="DG4" s="16" t="s">
        <v>110</v>
      </c>
      <c r="DH4" s="16" t="s">
        <v>109</v>
      </c>
      <c r="DI4" s="16" t="s">
        <v>110</v>
      </c>
      <c r="DJ4" s="16" t="s">
        <v>109</v>
      </c>
      <c r="DK4" s="16" t="s">
        <v>110</v>
      </c>
      <c r="DL4" s="16" t="s">
        <v>109</v>
      </c>
      <c r="DM4" s="16" t="s">
        <v>110</v>
      </c>
      <c r="DN4" s="16" t="s">
        <v>109</v>
      </c>
      <c r="DO4" s="16" t="s">
        <v>110</v>
      </c>
      <c r="DP4" s="16" t="s">
        <v>109</v>
      </c>
      <c r="DQ4" s="16" t="s">
        <v>110</v>
      </c>
      <c r="DR4" s="16" t="s">
        <v>109</v>
      </c>
      <c r="DS4" s="16" t="s">
        <v>110</v>
      </c>
      <c r="DT4" s="16" t="s">
        <v>109</v>
      </c>
      <c r="DU4" s="16" t="s">
        <v>110</v>
      </c>
      <c r="DV4" s="16" t="s">
        <v>109</v>
      </c>
      <c r="DW4" s="16" t="s">
        <v>110</v>
      </c>
      <c r="DX4" s="16" t="s">
        <v>109</v>
      </c>
      <c r="DY4" s="16" t="s">
        <v>110</v>
      </c>
      <c r="DZ4" s="16" t="s">
        <v>109</v>
      </c>
      <c r="EA4" s="16" t="s">
        <v>110</v>
      </c>
      <c r="EB4" s="16" t="s">
        <v>109</v>
      </c>
      <c r="EC4" s="16" t="s">
        <v>110</v>
      </c>
      <c r="ED4" s="16" t="s">
        <v>109</v>
      </c>
      <c r="EE4" s="16" t="s">
        <v>110</v>
      </c>
      <c r="EF4" s="16" t="s">
        <v>109</v>
      </c>
      <c r="EG4" s="16" t="s">
        <v>110</v>
      </c>
      <c r="EH4" s="16" t="s">
        <v>109</v>
      </c>
      <c r="EI4" s="16" t="s">
        <v>110</v>
      </c>
      <c r="EJ4" s="16" t="s">
        <v>109</v>
      </c>
      <c r="EK4" s="16" t="s">
        <v>110</v>
      </c>
      <c r="EL4" s="16" t="s">
        <v>109</v>
      </c>
      <c r="EM4" s="16" t="s">
        <v>110</v>
      </c>
      <c r="EN4" s="16" t="s">
        <v>109</v>
      </c>
      <c r="EO4" s="16" t="s">
        <v>110</v>
      </c>
      <c r="EP4" s="16" t="s">
        <v>109</v>
      </c>
      <c r="EQ4" s="16" t="s">
        <v>110</v>
      </c>
      <c r="ER4" s="16" t="s">
        <v>109</v>
      </c>
      <c r="ES4" s="16" t="s">
        <v>110</v>
      </c>
      <c r="ET4" s="16" t="s">
        <v>109</v>
      </c>
      <c r="EU4" s="16" t="s">
        <v>110</v>
      </c>
      <c r="EV4" s="16" t="s">
        <v>109</v>
      </c>
      <c r="EW4" s="16" t="s">
        <v>110</v>
      </c>
      <c r="EX4" s="16" t="s">
        <v>109</v>
      </c>
      <c r="EY4" s="16" t="s">
        <v>110</v>
      </c>
      <c r="EZ4" s="16" t="s">
        <v>109</v>
      </c>
      <c r="FA4" s="16" t="s">
        <v>110</v>
      </c>
      <c r="FB4" s="16" t="s">
        <v>109</v>
      </c>
      <c r="FC4" s="16" t="s">
        <v>110</v>
      </c>
      <c r="FD4" s="16" t="s">
        <v>109</v>
      </c>
      <c r="FE4" s="16" t="s">
        <v>110</v>
      </c>
      <c r="FF4" s="16" t="s">
        <v>109</v>
      </c>
      <c r="FG4" s="16" t="s">
        <v>110</v>
      </c>
      <c r="FH4" s="16" t="s">
        <v>109</v>
      </c>
      <c r="FI4" s="16" t="s">
        <v>110</v>
      </c>
      <c r="FJ4" s="16" t="s">
        <v>109</v>
      </c>
      <c r="FK4" s="16" t="s">
        <v>110</v>
      </c>
      <c r="FL4" s="16" t="s">
        <v>109</v>
      </c>
      <c r="FM4" s="16" t="s">
        <v>110</v>
      </c>
      <c r="FN4" s="16" t="s">
        <v>109</v>
      </c>
      <c r="FO4" s="16" t="s">
        <v>110</v>
      </c>
      <c r="FP4" s="16" t="s">
        <v>109</v>
      </c>
      <c r="FQ4" s="16" t="s">
        <v>110</v>
      </c>
      <c r="FR4" s="16" t="s">
        <v>109</v>
      </c>
      <c r="FS4" s="16" t="s">
        <v>110</v>
      </c>
      <c r="FT4" s="16" t="s">
        <v>109</v>
      </c>
      <c r="FU4" s="16" t="s">
        <v>110</v>
      </c>
      <c r="FV4" s="16" t="s">
        <v>109</v>
      </c>
      <c r="FW4" s="16" t="s">
        <v>110</v>
      </c>
      <c r="FX4" s="16" t="s">
        <v>109</v>
      </c>
      <c r="FY4" s="16" t="s">
        <v>110</v>
      </c>
      <c r="FZ4" s="16" t="s">
        <v>109</v>
      </c>
      <c r="GA4" s="16" t="s">
        <v>110</v>
      </c>
      <c r="GB4" s="16" t="s">
        <v>109</v>
      </c>
      <c r="GC4" s="16" t="s">
        <v>110</v>
      </c>
      <c r="GD4" s="16" t="s">
        <v>109</v>
      </c>
      <c r="GE4" s="16" t="s">
        <v>110</v>
      </c>
      <c r="GF4" s="16" t="s">
        <v>109</v>
      </c>
      <c r="GG4" s="16" t="s">
        <v>110</v>
      </c>
      <c r="GH4" s="16" t="s">
        <v>109</v>
      </c>
      <c r="GI4" s="16" t="s">
        <v>110</v>
      </c>
      <c r="GJ4" s="16" t="s">
        <v>109</v>
      </c>
      <c r="GK4" s="16" t="s">
        <v>110</v>
      </c>
    </row>
    <row r="5" spans="1:193" x14ac:dyDescent="0.25">
      <c r="B5" s="17"/>
      <c r="C5" s="18">
        <f>+B34</f>
        <v>128534216.95</v>
      </c>
      <c r="D5" s="17"/>
      <c r="E5" s="18">
        <f>+D34</f>
        <v>165973190.59999999</v>
      </c>
      <c r="F5" s="17"/>
      <c r="G5" s="18">
        <f>+F34</f>
        <v>154531183.59999999</v>
      </c>
      <c r="H5" s="17"/>
      <c r="I5" s="18">
        <f>+H34</f>
        <v>112617008.42</v>
      </c>
      <c r="J5" s="17"/>
      <c r="K5" s="18">
        <f>+J34</f>
        <v>122165726.01000001</v>
      </c>
      <c r="L5" s="17"/>
      <c r="M5" s="18">
        <f>+L34</f>
        <v>148208939.98000002</v>
      </c>
      <c r="N5" s="17"/>
      <c r="O5" s="18">
        <f>+N34</f>
        <v>137273917.87</v>
      </c>
      <c r="P5" s="17"/>
      <c r="Q5" s="18">
        <f>+P34</f>
        <v>151874562.86000001</v>
      </c>
      <c r="R5" s="17"/>
      <c r="S5" s="18">
        <f>+R34</f>
        <v>142272195.13</v>
      </c>
      <c r="T5" s="17"/>
      <c r="U5" s="18">
        <f>+T34</f>
        <v>146939801.12</v>
      </c>
      <c r="V5" s="17"/>
      <c r="W5" s="18">
        <f>+V34</f>
        <v>136363218.84</v>
      </c>
      <c r="X5" s="17"/>
      <c r="Y5" s="18">
        <f>+X34</f>
        <v>192546942.90000001</v>
      </c>
      <c r="Z5" s="17"/>
      <c r="AA5" s="18">
        <f>+Z34</f>
        <v>182578150</v>
      </c>
      <c r="AB5" s="17"/>
      <c r="AC5" s="18">
        <f>+AB34</f>
        <v>188703967.13999999</v>
      </c>
      <c r="AD5" s="17"/>
      <c r="AE5" s="18">
        <f>+AD34</f>
        <v>201283453.80000001</v>
      </c>
      <c r="AF5" s="17"/>
      <c r="AG5" s="18">
        <f>+AF34</f>
        <v>171103662.61000001</v>
      </c>
      <c r="AH5" s="17"/>
      <c r="AI5" s="18">
        <f>+AH34</f>
        <v>186884177.57999998</v>
      </c>
      <c r="AJ5" s="17"/>
      <c r="AK5" s="18">
        <f>+AJ34</f>
        <v>189500085.52000001</v>
      </c>
      <c r="AL5" s="17"/>
      <c r="AM5" s="18">
        <f>+AL34</f>
        <v>213556369.59</v>
      </c>
      <c r="AN5" s="17"/>
      <c r="AO5" s="18">
        <f>+AN34</f>
        <v>222932092.22</v>
      </c>
      <c r="AP5" s="17"/>
      <c r="AQ5" s="18">
        <f>+AP34</f>
        <v>216269687.43000001</v>
      </c>
      <c r="AR5" s="17"/>
      <c r="AS5" s="18">
        <f>+AR34</f>
        <v>228592137.09999999</v>
      </c>
      <c r="AT5" s="17"/>
      <c r="AU5" s="18">
        <f>+AT34</f>
        <v>225608620.47</v>
      </c>
      <c r="AV5" s="17"/>
      <c r="AW5" s="18">
        <f>+AV34</f>
        <v>224869563.30000001</v>
      </c>
      <c r="AX5" s="17"/>
      <c r="AY5" s="18">
        <f>+AX34</f>
        <v>162779922.74000001</v>
      </c>
      <c r="AZ5" s="17"/>
      <c r="BA5" s="18">
        <f>+AZ34</f>
        <v>207417240.38999999</v>
      </c>
      <c r="BB5" s="17"/>
      <c r="BC5" s="18">
        <f>+BB34</f>
        <v>210117833.31</v>
      </c>
      <c r="BD5" s="17"/>
      <c r="BE5" s="18">
        <f>+BD34</f>
        <v>172036758.50999999</v>
      </c>
      <c r="BF5" s="17"/>
      <c r="BG5" s="18">
        <f>+BF34</f>
        <v>173058710.98000002</v>
      </c>
      <c r="BH5" s="17"/>
      <c r="BI5" s="18">
        <f>+BH34</f>
        <v>154861457.34</v>
      </c>
      <c r="BJ5" s="17"/>
      <c r="BK5" s="18">
        <f>+BJ34</f>
        <v>190072667.86000001</v>
      </c>
      <c r="BL5" s="17"/>
      <c r="BM5" s="18">
        <f>+BL34</f>
        <v>199292719.86000001</v>
      </c>
      <c r="BN5" s="17"/>
      <c r="BO5" s="18">
        <f>+BN34</f>
        <v>192215302.05000001</v>
      </c>
      <c r="BP5" s="17"/>
      <c r="BQ5" s="18">
        <f>+BP34</f>
        <v>221118412.70999998</v>
      </c>
      <c r="BR5" s="17"/>
      <c r="BS5" s="18">
        <f>+BR34</f>
        <v>216651437.13</v>
      </c>
      <c r="BT5" s="17"/>
      <c r="BU5" s="18">
        <f>+BT34</f>
        <v>196817288.91</v>
      </c>
      <c r="BV5" s="17"/>
      <c r="BW5" s="18">
        <f>+BV34</f>
        <v>129961933.28</v>
      </c>
      <c r="BX5" s="17"/>
      <c r="BY5" s="18">
        <f>+BX34</f>
        <v>164044065.19</v>
      </c>
      <c r="BZ5" s="17"/>
      <c r="CA5" s="18">
        <f>+BZ34</f>
        <v>161442849.42000002</v>
      </c>
      <c r="CB5" s="17"/>
      <c r="CC5" s="18">
        <f>+CB34</f>
        <v>126814996.37000036</v>
      </c>
      <c r="CD5" s="17"/>
      <c r="CE5" s="18">
        <f>+CD34</f>
        <v>133555570.91</v>
      </c>
      <c r="CF5" s="17"/>
      <c r="CG5" s="18">
        <f>+CF34</f>
        <v>113015221.32000002</v>
      </c>
      <c r="CH5" s="17"/>
      <c r="CI5" s="18">
        <f>+CH34</f>
        <v>131843095.59999999</v>
      </c>
      <c r="CJ5" s="17"/>
      <c r="CK5" s="18">
        <f>+CJ34</f>
        <v>144305374.17000002</v>
      </c>
      <c r="CL5" s="17"/>
      <c r="CM5" s="18">
        <f>+CL34</f>
        <v>147147219.13999999</v>
      </c>
      <c r="CN5" s="17"/>
      <c r="CO5" s="18">
        <f>+CN34</f>
        <v>129853765.8</v>
      </c>
      <c r="CP5" s="17"/>
      <c r="CQ5" s="18">
        <f>+CP34</f>
        <v>146362809.05000001</v>
      </c>
      <c r="CR5" s="17"/>
      <c r="CS5" s="18">
        <f>+CR34</f>
        <v>141027627.56999999</v>
      </c>
      <c r="CT5" s="17"/>
      <c r="CU5" s="18">
        <f>+CT34</f>
        <v>98497185.760000005</v>
      </c>
      <c r="CV5" s="17"/>
      <c r="CW5" s="18">
        <f>+CV34</f>
        <v>152937039.74000001</v>
      </c>
      <c r="CX5" s="17"/>
      <c r="CY5" s="18">
        <f>+CX34</f>
        <v>144963826.82999998</v>
      </c>
      <c r="CZ5" s="17"/>
      <c r="DA5" s="18">
        <f>+CZ34</f>
        <v>122038631.90000001</v>
      </c>
      <c r="DB5" s="17"/>
      <c r="DC5" s="18">
        <f>+DB34</f>
        <v>135784093.12099999</v>
      </c>
      <c r="DD5" s="17"/>
      <c r="DE5" s="18">
        <f>+DD34</f>
        <v>141744087.19</v>
      </c>
      <c r="DF5" s="17"/>
      <c r="DG5" s="18">
        <f>+DF34</f>
        <v>168893197.38999999</v>
      </c>
      <c r="DH5" s="17"/>
      <c r="DI5" s="18">
        <f>+DH34</f>
        <v>170891415.22</v>
      </c>
      <c r="DJ5" s="17"/>
      <c r="DK5" s="18">
        <f>+DJ34</f>
        <v>183224127.89000022</v>
      </c>
      <c r="DL5" s="17"/>
      <c r="DM5" s="18">
        <f>+DL34</f>
        <v>189745472.57999998</v>
      </c>
      <c r="DN5" s="17"/>
      <c r="DO5" s="18">
        <f>+DN34</f>
        <v>183390968.62000033</v>
      </c>
      <c r="DP5" s="17"/>
      <c r="DQ5" s="18">
        <f>+DP34</f>
        <v>187777153.18000001</v>
      </c>
      <c r="DR5" s="17"/>
      <c r="DS5" s="18">
        <f>+DR34</f>
        <v>160436934.31999999</v>
      </c>
      <c r="DT5" s="17"/>
      <c r="DU5" s="18">
        <f>+DT34</f>
        <v>218858500.63</v>
      </c>
      <c r="DV5" s="17"/>
      <c r="DW5" s="18">
        <f>+DV34</f>
        <v>245908254.56000033</v>
      </c>
      <c r="DX5" s="17"/>
      <c r="DY5" s="18">
        <f>+DX34</f>
        <v>186892925.20000026</v>
      </c>
      <c r="DZ5" s="17"/>
      <c r="EA5" s="18">
        <f>+DZ34</f>
        <v>206023173.22</v>
      </c>
      <c r="EB5" s="17"/>
      <c r="EC5" s="18">
        <f>+EB34</f>
        <v>201236914.74000001</v>
      </c>
      <c r="ED5" s="17"/>
      <c r="EE5" s="18">
        <f>+ED34</f>
        <v>241815192.40000001</v>
      </c>
      <c r="EF5" s="17"/>
      <c r="EG5" s="18">
        <f>+EF34</f>
        <v>246075789.0100002</v>
      </c>
      <c r="EH5" s="17"/>
      <c r="EI5" s="18">
        <f>+EH34</f>
        <v>234194612.15000001</v>
      </c>
      <c r="EJ5" s="17"/>
      <c r="EK5" s="18">
        <f>+EJ34</f>
        <v>249213230.43000025</v>
      </c>
      <c r="EL5" s="17"/>
      <c r="EM5" s="18">
        <f>+EL34</f>
        <v>230633199.90000001</v>
      </c>
      <c r="EN5" s="17"/>
      <c r="EO5" s="18">
        <f>+EN34</f>
        <v>215801858.98000026</v>
      </c>
      <c r="EP5" s="17"/>
      <c r="EQ5" s="18">
        <f>+EP34</f>
        <v>174132013.08000031</v>
      </c>
      <c r="ER5" s="17"/>
      <c r="ES5" s="18">
        <f>+ER34</f>
        <v>234849177.43000001</v>
      </c>
      <c r="ET5" s="17"/>
      <c r="EU5" s="18">
        <f>+ET34</f>
        <v>242062959.18000001</v>
      </c>
      <c r="EV5" s="17"/>
      <c r="EW5" s="18">
        <f>+EV34</f>
        <v>209472213.94999999</v>
      </c>
      <c r="EX5" s="17"/>
      <c r="EY5" s="18">
        <f>+EX34</f>
        <v>227665459.19</v>
      </c>
      <c r="EZ5" s="17"/>
      <c r="FA5" s="18">
        <f>+EZ34</f>
        <v>226492725.09999999</v>
      </c>
      <c r="FB5" s="17"/>
      <c r="FC5" s="18">
        <f>+FB34</f>
        <v>235315853.44999999</v>
      </c>
      <c r="FD5" s="17"/>
      <c r="FE5" s="18">
        <f>+FD34</f>
        <v>244205738.21000022</v>
      </c>
      <c r="FF5" s="17"/>
      <c r="FG5" s="18">
        <f>+FF34</f>
        <v>222492048.15000001</v>
      </c>
      <c r="FH5" s="17"/>
      <c r="FI5" s="18">
        <f>+FH34</f>
        <v>263257683.74000001</v>
      </c>
      <c r="FJ5" s="17"/>
      <c r="FK5" s="18">
        <f>+FJ34</f>
        <v>242577689.39000031</v>
      </c>
      <c r="FL5" s="17"/>
      <c r="FM5" s="18">
        <f>+FL34</f>
        <v>227794217.63999999</v>
      </c>
      <c r="FN5" s="17"/>
      <c r="FO5" s="63">
        <f>+FN34</f>
        <v>170091769.81999999</v>
      </c>
      <c r="FP5" s="17"/>
      <c r="FQ5" s="18">
        <f>+FP34</f>
        <v>216347829.22999999</v>
      </c>
      <c r="FR5" s="17"/>
      <c r="FS5" s="18">
        <f>+FR34</f>
        <v>226208976.27000004</v>
      </c>
      <c r="FT5" s="17"/>
      <c r="FU5" s="18">
        <f>+FT34</f>
        <v>185365581.47</v>
      </c>
      <c r="FV5" s="17"/>
      <c r="FW5" s="18">
        <f>+FV34</f>
        <v>169744504.66</v>
      </c>
      <c r="FX5" s="17"/>
      <c r="FY5" s="18">
        <f>+FX34</f>
        <v>156931409.98000002</v>
      </c>
      <c r="FZ5" s="17"/>
      <c r="GA5" s="18">
        <f>+FZ34</f>
        <v>180411344.51999941</v>
      </c>
      <c r="GB5" s="17"/>
      <c r="GC5" s="18">
        <f>+GB34</f>
        <v>173722959.58000016</v>
      </c>
      <c r="GD5" s="17"/>
      <c r="GE5" s="18">
        <f>+GD34</f>
        <v>152969180.74000013</v>
      </c>
      <c r="GF5" s="17"/>
      <c r="GG5" s="18">
        <f>+GF34</f>
        <v>187408472.43000013</v>
      </c>
      <c r="GH5" s="17"/>
      <c r="GI5" s="18">
        <f>+GH34</f>
        <v>216226153.51999998</v>
      </c>
      <c r="GJ5" s="17"/>
      <c r="GK5" s="63">
        <f>+GJ34</f>
        <v>216443633.74000001</v>
      </c>
    </row>
    <row r="6" spans="1:193" x14ac:dyDescent="0.25">
      <c r="A6" s="19" t="s">
        <v>111</v>
      </c>
      <c r="B6" s="20">
        <v>24895665</v>
      </c>
      <c r="C6" s="21">
        <f>B6</f>
        <v>24895665</v>
      </c>
      <c r="D6" s="20">
        <f>+'[1]Unutilised grants'!N46</f>
        <v>63026610.329999998</v>
      </c>
      <c r="E6" s="21">
        <f>D6</f>
        <v>63026610.329999998</v>
      </c>
      <c r="F6" s="20">
        <f>+'[1]Unutilised grants'!N57</f>
        <v>63026610.329999998</v>
      </c>
      <c r="G6" s="21">
        <f>F6</f>
        <v>63026610.329999998</v>
      </c>
      <c r="H6" s="20">
        <f>+'[1]Unutilised grants'!N69</f>
        <v>32760572.290000003</v>
      </c>
      <c r="I6" s="21">
        <f>H6</f>
        <v>32760572.290000003</v>
      </c>
      <c r="J6" s="20">
        <f>+'[1]Unutilised grants'!N81</f>
        <v>28025262.450000003</v>
      </c>
      <c r="K6" s="21">
        <f>J6</f>
        <v>28025262.450000003</v>
      </c>
      <c r="L6" s="20">
        <f>+'[1]Unutilised grants'!N93</f>
        <v>40269192.760000013</v>
      </c>
      <c r="M6" s="21">
        <f>L6</f>
        <v>40269192.760000013</v>
      </c>
      <c r="N6" s="20">
        <f>+'[1]Unutilised grants'!N105</f>
        <v>32610687.670000009</v>
      </c>
      <c r="O6" s="21">
        <f>N6</f>
        <v>32610687.670000009</v>
      </c>
      <c r="P6" s="20">
        <f>+'[1]Unutilised grants'!N118</f>
        <v>32610687.670000009</v>
      </c>
      <c r="Q6" s="21">
        <f>P6</f>
        <v>32610687.670000009</v>
      </c>
      <c r="R6" s="20">
        <f>+'[1]Unutilised grants'!N130</f>
        <v>26289840.900000006</v>
      </c>
      <c r="S6" s="21">
        <f>R6</f>
        <v>26289840.900000006</v>
      </c>
      <c r="T6" s="20">
        <f>+'[1]Unutilised grants'!N142</f>
        <v>45777590.350000009</v>
      </c>
      <c r="U6" s="21">
        <f>T6</f>
        <v>45777590.350000009</v>
      </c>
      <c r="V6" s="20">
        <f>+'[1]Unutilised grants'!N154</f>
        <v>41395892.019999996</v>
      </c>
      <c r="W6" s="21">
        <f>V6</f>
        <v>41395892.019999996</v>
      </c>
      <c r="X6" s="20">
        <f>+'[1]Unutilised grants'!N165</f>
        <v>29240643.129999992</v>
      </c>
      <c r="Y6" s="21">
        <f>X6</f>
        <v>29240643.129999992</v>
      </c>
      <c r="Z6" s="20">
        <v>27786953</v>
      </c>
      <c r="AA6" s="21">
        <f>Z6</f>
        <v>27786953</v>
      </c>
      <c r="AB6" s="20">
        <f>+'[1]Unutilised grants'!N188</f>
        <v>47115881.640000001</v>
      </c>
      <c r="AC6" s="21">
        <f>AB6</f>
        <v>47115881.640000001</v>
      </c>
      <c r="AD6" s="20">
        <f>+'[1]Unutilised grants'!N199</f>
        <v>45784828.880000003</v>
      </c>
      <c r="AE6" s="21">
        <f>AD6</f>
        <v>45784828.880000003</v>
      </c>
      <c r="AF6" s="20">
        <f>+'[1]Unutilised grants'!N211</f>
        <v>35809394.840000004</v>
      </c>
      <c r="AG6" s="21">
        <f>AF6</f>
        <v>35809394.840000004</v>
      </c>
      <c r="AH6" s="20">
        <f>+'[1]Unutilised grants'!N223</f>
        <v>25919014.82</v>
      </c>
      <c r="AI6" s="21">
        <f>AH6</f>
        <v>25919014.82</v>
      </c>
      <c r="AJ6" s="20">
        <f>+'[1]Unutilised grants'!N235</f>
        <v>37586171.829999998</v>
      </c>
      <c r="AK6" s="21">
        <f>AJ6</f>
        <v>37586171.829999998</v>
      </c>
      <c r="AL6" s="20">
        <f>+'[1]Unutilised grants'!N247</f>
        <v>56466394.410000004</v>
      </c>
      <c r="AM6" s="21">
        <f>AL6</f>
        <v>56466394.410000004</v>
      </c>
      <c r="AN6" s="20">
        <f>+'[1]Unutilised grants'!N259</f>
        <v>48624943.389999986</v>
      </c>
      <c r="AO6" s="21">
        <f>AN6</f>
        <v>48624943.389999986</v>
      </c>
      <c r="AP6" s="20">
        <f>+'[1]Unutilised grants'!N271</f>
        <v>39659803.029999994</v>
      </c>
      <c r="AQ6" s="21">
        <f>AP6</f>
        <v>39659803.029999994</v>
      </c>
      <c r="AR6" s="20">
        <f>+'[1]Unutilised grants'!N282</f>
        <v>64427544.870000005</v>
      </c>
      <c r="AS6" s="21">
        <f>AR6</f>
        <v>64427544.870000005</v>
      </c>
      <c r="AT6" s="20">
        <f>+'[1]Unutilised grants'!N294</f>
        <v>57949308.950000003</v>
      </c>
      <c r="AU6" s="21">
        <f>AT6</f>
        <v>57949308.950000003</v>
      </c>
      <c r="AV6" s="20">
        <f>+'[1]Unutilised grants'!N306</f>
        <v>50542303.599999994</v>
      </c>
      <c r="AW6" s="21">
        <f>AV6</f>
        <v>50542303.599999994</v>
      </c>
      <c r="AX6" s="20">
        <f>+'[1]Unutilised grants'!N318</f>
        <v>32277275.740000002</v>
      </c>
      <c r="AY6" s="21">
        <f>AX6</f>
        <v>32277275.740000002</v>
      </c>
      <c r="AZ6" s="20">
        <f>'[1]Unutilised grants'!N330</f>
        <v>69989510.210000008</v>
      </c>
      <c r="BA6" s="21">
        <f>AZ6</f>
        <v>69989510.210000008</v>
      </c>
      <c r="BB6" s="20">
        <v>64541465.109999999</v>
      </c>
      <c r="BC6" s="21">
        <f>BB6</f>
        <v>64541465.109999999</v>
      </c>
      <c r="BD6" s="20">
        <f>'[1]Unutilised grants'!N342</f>
        <v>50258306.659999996</v>
      </c>
      <c r="BE6" s="21">
        <f>BD6</f>
        <v>50258306.659999996</v>
      </c>
      <c r="BF6" s="20">
        <f>+'[1]Unutilised grants'!N356</f>
        <v>33752156.319999993</v>
      </c>
      <c r="BG6" s="21">
        <f>BF6</f>
        <v>33752156.319999993</v>
      </c>
      <c r="BH6" s="20">
        <f>+'[1]Unutilised grants'!N356</f>
        <v>33752156.319999993</v>
      </c>
      <c r="BI6" s="21">
        <f>BH6</f>
        <v>33752156.319999993</v>
      </c>
      <c r="BJ6" s="20">
        <f>+'[1]Unutilised grants'!N369</f>
        <v>63062228.799999997</v>
      </c>
      <c r="BK6" s="21">
        <f>BJ6</f>
        <v>63062228.799999997</v>
      </c>
      <c r="BL6" s="20">
        <f>+'[1]Unutilised grants'!N382</f>
        <v>50292045.700000003</v>
      </c>
      <c r="BM6" s="21">
        <f>BL6</f>
        <v>50292045.700000003</v>
      </c>
      <c r="BN6" s="20">
        <f>+'[1]Unutilised grants'!N395</f>
        <v>41432938.330000013</v>
      </c>
      <c r="BO6" s="21">
        <f>BN6</f>
        <v>41432938.330000013</v>
      </c>
      <c r="BP6" s="20">
        <f>+'[1]Unutilised grants'!N407</f>
        <v>90576423.259999976</v>
      </c>
      <c r="BQ6" s="21">
        <f>BP6</f>
        <v>90576423.259999976</v>
      </c>
      <c r="BR6" s="20">
        <f>+'[1]Unutilised grants'!N421</f>
        <v>92304004.569999978</v>
      </c>
      <c r="BS6" s="21">
        <f>BR6</f>
        <v>92304004.569999978</v>
      </c>
      <c r="BT6" s="20">
        <f>'[1]Unutilised grants'!N432</f>
        <v>69572851.709999979</v>
      </c>
      <c r="BU6" s="21">
        <f>BT6</f>
        <v>69572851.709999979</v>
      </c>
      <c r="BV6" s="20">
        <f>+'[1]Unutilised grants'!N443</f>
        <v>52903092.760000005</v>
      </c>
      <c r="BW6" s="21">
        <f>BV6</f>
        <v>52903092.760000005</v>
      </c>
      <c r="BX6" s="20">
        <f>'[1]Unutilised grants'!N453</f>
        <v>99684999.789999992</v>
      </c>
      <c r="BY6" s="21">
        <f>BX6</f>
        <v>99684999.789999992</v>
      </c>
      <c r="BZ6" s="20">
        <f>'[1]Unutilised grants'!N465</f>
        <v>90086925.640000001</v>
      </c>
      <c r="CA6" s="21">
        <f>BZ6</f>
        <v>90086925.640000001</v>
      </c>
      <c r="CB6" s="20">
        <f>+'[1]Unutilised grants'!N478</f>
        <v>66180778.719999999</v>
      </c>
      <c r="CC6" s="21">
        <f>CB6</f>
        <v>66180778.719999999</v>
      </c>
      <c r="CD6" s="20">
        <f>'[1]Unutilised grants'!N490</f>
        <v>61217317.830000006</v>
      </c>
      <c r="CE6" s="21">
        <f>CD6</f>
        <v>61217317.830000006</v>
      </c>
      <c r="CF6" s="20">
        <f>'[1]Unutilised grants'!N503</f>
        <v>45931742.959999993</v>
      </c>
      <c r="CG6" s="21">
        <f>CF6</f>
        <v>45931742.959999993</v>
      </c>
      <c r="CH6" s="20">
        <f>'[1]Unutilised grants'!N515</f>
        <v>61868272.440000005</v>
      </c>
      <c r="CI6" s="21">
        <f>CH6</f>
        <v>61868272.440000005</v>
      </c>
      <c r="CJ6" s="20">
        <f>+'[1]Unutilised grants'!N527</f>
        <v>59288913.420000002</v>
      </c>
      <c r="CK6" s="21">
        <f>CJ6</f>
        <v>59288913.420000002</v>
      </c>
      <c r="CL6" s="20">
        <f>'[1]Unutilised grants'!N539</f>
        <v>49583698.849999994</v>
      </c>
      <c r="CM6" s="21">
        <f>CL6</f>
        <v>49583698.849999994</v>
      </c>
      <c r="CN6" s="20">
        <f>+'[1]Unutilised grants'!N551-3000000</f>
        <v>59182914.789999962</v>
      </c>
      <c r="CO6" s="21">
        <f>CN6</f>
        <v>59182914.789999962</v>
      </c>
      <c r="CP6" s="20">
        <f>'[1]Unutilised grants'!N563</f>
        <v>60785522.729999974</v>
      </c>
      <c r="CQ6" s="21">
        <f>CP6</f>
        <v>60785522.729999974</v>
      </c>
      <c r="CR6" s="20">
        <f>'[1]Unutilised grants'!N575-9081000</f>
        <v>37206131.069999993</v>
      </c>
      <c r="CS6" s="21">
        <f>CR6</f>
        <v>37206131.069999993</v>
      </c>
      <c r="CT6" s="20">
        <f>'[1]Unutilised grants'!N587</f>
        <v>23252343.669999994</v>
      </c>
      <c r="CU6" s="21">
        <f>CT6</f>
        <v>23252343.669999994</v>
      </c>
      <c r="CV6" s="20">
        <f>'[1]Unutilised grants'!N599-39332000</f>
        <v>34764589.640000001</v>
      </c>
      <c r="CW6" s="21">
        <f>CV6</f>
        <v>34764589.640000001</v>
      </c>
      <c r="CX6" s="20">
        <f>'[1]Unutilised grants'!N610</f>
        <v>67090779.620000005</v>
      </c>
      <c r="CY6" s="21">
        <f>CX6</f>
        <v>67090779.620000005</v>
      </c>
      <c r="CZ6" s="20">
        <f>'[1]Unutilised grants'!N622</f>
        <v>55221272.510000005</v>
      </c>
      <c r="DA6" s="21">
        <f>CZ6</f>
        <v>55221272.510000005</v>
      </c>
      <c r="DB6" s="20">
        <f>+'[1]Unutilised grants'!N636</f>
        <v>46595472.410000011</v>
      </c>
      <c r="DC6" s="21">
        <f>DB6</f>
        <v>46595472.410000011</v>
      </c>
      <c r="DD6" s="20">
        <f>'[1]Unutilised grants'!N650</f>
        <v>39794670.379999995</v>
      </c>
      <c r="DE6" s="21">
        <f>DD6</f>
        <v>39794670.379999995</v>
      </c>
      <c r="DF6" s="20">
        <f>'[1]Unutilised grants'!N662</f>
        <v>63852308.00999999</v>
      </c>
      <c r="DG6" s="21">
        <f>DF6</f>
        <v>63852308.00999999</v>
      </c>
      <c r="DH6" s="20">
        <f>'[1]Unutilised grants'!N673</f>
        <v>50590066.420000002</v>
      </c>
      <c r="DI6" s="21">
        <f>DH6</f>
        <v>50590066.420000002</v>
      </c>
      <c r="DJ6" s="20">
        <f>+'[1]Unutilised grants'!N685</f>
        <v>50590066.420000002</v>
      </c>
      <c r="DK6" s="21">
        <f>DJ6</f>
        <v>50590066.420000002</v>
      </c>
      <c r="DL6" s="20">
        <f>'[1]Unutilised grants'!N697</f>
        <v>59639616.489999995</v>
      </c>
      <c r="DM6" s="21">
        <f>DL6</f>
        <v>59639616.489999995</v>
      </c>
      <c r="DN6" s="20">
        <f>'[1]Unutilised grants'!N710</f>
        <v>76059380.599999994</v>
      </c>
      <c r="DO6" s="21">
        <f>DN6</f>
        <v>76059380.599999994</v>
      </c>
      <c r="DP6" s="20">
        <f>'[1]Unutilised grants'!N721</f>
        <v>62123231.251699992</v>
      </c>
      <c r="DQ6" s="21">
        <f>DP6</f>
        <v>62123231.251699992</v>
      </c>
      <c r="DR6" s="20">
        <f>'[1]Unutilised grants'!N734</f>
        <v>35771431.841699995</v>
      </c>
      <c r="DS6" s="21">
        <f>DR6</f>
        <v>35771431.841699995</v>
      </c>
      <c r="DT6" s="20">
        <f>'[1]Unutilised grants'!N746</f>
        <v>82094023.745199993</v>
      </c>
      <c r="DU6" s="21">
        <f>DT6</f>
        <v>82094023.745199993</v>
      </c>
      <c r="DV6" s="20">
        <f>'[1]Unutilised grants'!N760</f>
        <v>66647457.88673199</v>
      </c>
      <c r="DW6" s="21">
        <f>DV6</f>
        <v>66647457.88673199</v>
      </c>
      <c r="DX6" s="20">
        <f>+'[1]Unutilised grants'!N774</f>
        <v>60518871.79999999</v>
      </c>
      <c r="DY6" s="21">
        <f>DX6</f>
        <v>60518871.79999999</v>
      </c>
      <c r="DZ6" s="20">
        <f>'[1]Unutilised grants'!N787</f>
        <v>51888941.91441799</v>
      </c>
      <c r="EA6" s="21">
        <f>DZ6</f>
        <v>51888941.91441799</v>
      </c>
      <c r="EB6" s="20">
        <f>'[1]Unutilised grants'!N798</f>
        <v>28775000.344007999</v>
      </c>
      <c r="EC6" s="21">
        <f>EB6</f>
        <v>28775000.344007999</v>
      </c>
      <c r="ED6" s="20">
        <f>'[1]Unutilised grants'!N812</f>
        <v>60414223.57</v>
      </c>
      <c r="EE6" s="21">
        <f>ED6</f>
        <v>60414223.57</v>
      </c>
      <c r="EF6" s="20">
        <f>'[1]Unutilised grants'!N824</f>
        <v>40753023.583198003</v>
      </c>
      <c r="EG6" s="21">
        <f>EF6</f>
        <v>40753023.583198003</v>
      </c>
      <c r="EH6" s="20">
        <f>'[1]Unutilised grants'!N835</f>
        <v>18682082.597297989</v>
      </c>
      <c r="EI6" s="21">
        <f>EH6</f>
        <v>18682082.597297989</v>
      </c>
      <c r="EJ6" s="20">
        <f>'[1]Unutilised grants'!N847</f>
        <v>52938986.028399996</v>
      </c>
      <c r="EK6" s="21">
        <f>EJ6</f>
        <v>52938986.028399996</v>
      </c>
      <c r="EL6" s="20">
        <f>'[1]Unutilised grants'!N858</f>
        <v>40334167.669164002</v>
      </c>
      <c r="EM6" s="21">
        <f>EL6</f>
        <v>40334167.669164002</v>
      </c>
      <c r="EN6" s="20">
        <f>'[1]Unutilised grants'!N870</f>
        <v>29490967.485268001</v>
      </c>
      <c r="EO6" s="21">
        <f>EN6</f>
        <v>29490967.485268001</v>
      </c>
      <c r="EP6" s="20">
        <f>'[1]Unutilised grants'!N881</f>
        <v>6709678.090198</v>
      </c>
      <c r="EQ6" s="21">
        <f>EP6</f>
        <v>6709678.090198</v>
      </c>
      <c r="ER6" s="20">
        <f>'[1]Unutilised grants'!N894</f>
        <v>59844348.36936</v>
      </c>
      <c r="ES6" s="21">
        <f>ER6</f>
        <v>59844348.36936</v>
      </c>
      <c r="ET6" s="20">
        <f>'[1]Unutilised grants'!N905</f>
        <v>53352553.517520003</v>
      </c>
      <c r="EU6" s="21">
        <f>ET6</f>
        <v>53352553.517520003</v>
      </c>
      <c r="EV6" s="20">
        <f>'[1]Unutilised grants'!N917</f>
        <v>38844383.011904001</v>
      </c>
      <c r="EW6" s="21">
        <f>EV6</f>
        <v>38844383.011904001</v>
      </c>
      <c r="EX6" s="20">
        <f>'[1]Unutilised grants'!N928</f>
        <v>49644799.792432003</v>
      </c>
      <c r="EY6" s="21">
        <f>EX6</f>
        <v>49644799.792432003</v>
      </c>
      <c r="EZ6" s="20">
        <f>'[1]Unutilised grants'!N939</f>
        <v>37873940.397615999</v>
      </c>
      <c r="FA6" s="21">
        <f>EZ6</f>
        <v>37873940.397615999</v>
      </c>
      <c r="FB6" s="20">
        <f>'[1]Unutilised grants'!N950</f>
        <v>53732123.571791992</v>
      </c>
      <c r="FC6" s="21">
        <f>FB6</f>
        <v>53732123.571791992</v>
      </c>
      <c r="FD6" s="20">
        <f>'[1]Unutilised grants'!N962</f>
        <v>58274506.057119988</v>
      </c>
      <c r="FE6" s="21">
        <f>FD6</f>
        <v>58274506.057119988</v>
      </c>
      <c r="FF6" s="20">
        <f>'[1]Unutilised grants'!N973</f>
        <v>43424395.735695995</v>
      </c>
      <c r="FG6" s="21">
        <f>FF6</f>
        <v>43424395.735695995</v>
      </c>
      <c r="FH6" s="20">
        <f>'[1]Unutilised grants'!N985</f>
        <v>81282164.941712007</v>
      </c>
      <c r="FI6" s="21">
        <f>FH6</f>
        <v>81282164.941712007</v>
      </c>
      <c r="FJ6" s="20">
        <f>'[1]Unutilised grants'!N996</f>
        <v>63250001.873279996</v>
      </c>
      <c r="FK6" s="21">
        <f>FJ6</f>
        <v>63250001.873279996</v>
      </c>
      <c r="FL6" s="20">
        <f>'[1]Unutilised grants'!N1008</f>
        <v>45733671.897183999</v>
      </c>
      <c r="FM6" s="21">
        <f>FL6</f>
        <v>45733671.897183999</v>
      </c>
      <c r="FN6" s="20">
        <f>'[1]Unutilised grants'!N1019</f>
        <v>7614036.9763840223</v>
      </c>
      <c r="FO6" s="21">
        <f>FN6</f>
        <v>7614036.9763840223</v>
      </c>
      <c r="FP6" s="20">
        <f>'[1]Unutilised grants'!N1030</f>
        <v>53928024.335199997</v>
      </c>
      <c r="FQ6" s="21">
        <f>FP6</f>
        <v>53928024.335199997</v>
      </c>
      <c r="FR6" s="20">
        <f>'[1]Unutilised grants'!N1041</f>
        <v>15518698.272219995</v>
      </c>
      <c r="FS6" s="21">
        <f>FR6</f>
        <v>15518698.272219995</v>
      </c>
      <c r="FT6" s="20">
        <f>'[1]Unutilised grants'!N1052</f>
        <v>17628498.403899997</v>
      </c>
      <c r="FU6" s="21">
        <f>FT6</f>
        <v>17628498.403899997</v>
      </c>
      <c r="FV6" s="20">
        <f>'[1]Unutilised grants'!N1065</f>
        <v>19306422.560439996</v>
      </c>
      <c r="FW6" s="21">
        <f>FV6</f>
        <v>19306422.560439996</v>
      </c>
      <c r="FX6" s="20">
        <f>'[1]Unutilised grants'!N1078</f>
        <v>26759881.763739999</v>
      </c>
      <c r="FY6" s="21">
        <f>FX6</f>
        <v>26759881.763739999</v>
      </c>
      <c r="FZ6" s="20">
        <f>'[1]Unutilised grants'!N1089</f>
        <v>27803814.455099996</v>
      </c>
      <c r="GA6" s="21">
        <f>FZ6</f>
        <v>27803814.455099996</v>
      </c>
      <c r="GB6" s="20">
        <f>'[1]Unutilised grants'!N1101</f>
        <v>25233626.887300003</v>
      </c>
      <c r="GC6" s="21">
        <f>GB6</f>
        <v>25233626.887300003</v>
      </c>
      <c r="GD6" s="20">
        <f>'[1]Unutilised grants'!N1112</f>
        <v>31736422.697899997</v>
      </c>
      <c r="GE6" s="21">
        <f>GD6</f>
        <v>31736422.697899997</v>
      </c>
      <c r="GF6" s="20">
        <f>'[1]Unutilised grants'!N1123</f>
        <v>56976498.430439979</v>
      </c>
      <c r="GG6" s="21">
        <f>GF6</f>
        <v>56976498.430439979</v>
      </c>
      <c r="GH6" s="20">
        <f>'[1]Unutilised grants'!N1135</f>
        <v>45443364.594960019</v>
      </c>
      <c r="GI6" s="21">
        <f>GH6</f>
        <v>45443364.594960019</v>
      </c>
      <c r="GJ6" s="20">
        <f>'[1]Unutilised grants'!N1147</f>
        <v>32600838.679760009</v>
      </c>
      <c r="GK6" s="21">
        <f>GJ6</f>
        <v>32600838.679760009</v>
      </c>
    </row>
    <row r="7" spans="1:193" x14ac:dyDescent="0.25">
      <c r="A7" s="19" t="s">
        <v>112</v>
      </c>
      <c r="B7" s="20">
        <f>+'[1]Consumer deposits'!O29</f>
        <v>4224718.32</v>
      </c>
      <c r="C7" s="21">
        <f t="shared" ref="C7:C14" si="0">B7</f>
        <v>4224718.32</v>
      </c>
      <c r="D7" s="20">
        <f>+'[1]Consumer deposits'!D61</f>
        <v>4267184.32</v>
      </c>
      <c r="E7" s="21">
        <f t="shared" ref="E7:E14" si="1">D7</f>
        <v>4267184.32</v>
      </c>
      <c r="F7" s="20">
        <f>+'[1]Consumer deposits'!E61</f>
        <v>4264898.04</v>
      </c>
      <c r="G7" s="21">
        <f t="shared" ref="G7:G14" si="2">F7</f>
        <v>4264898.04</v>
      </c>
      <c r="H7" s="20">
        <f>+'[1]Consumer deposits'!F61</f>
        <v>4285027.49</v>
      </c>
      <c r="I7" s="21">
        <f t="shared" ref="I7:I14" si="3">H7</f>
        <v>4285027.49</v>
      </c>
      <c r="J7" s="20">
        <f>+'[1]Consumer deposits'!G61</f>
        <v>4292224.54</v>
      </c>
      <c r="K7" s="21">
        <f t="shared" ref="K7:K14" si="4">J7</f>
        <v>4292224.54</v>
      </c>
      <c r="L7" s="20">
        <f>+'[1]Consumer deposits'!H61</f>
        <v>4347188.97</v>
      </c>
      <c r="M7" s="21">
        <f t="shared" ref="M7:M14" si="5">L7</f>
        <v>4347188.97</v>
      </c>
      <c r="N7" s="20">
        <f>+'[1]Consumer deposits'!I61</f>
        <v>4363363.9000000004</v>
      </c>
      <c r="O7" s="21">
        <f t="shared" ref="O7:O14" si="6">N7</f>
        <v>4363363.9000000004</v>
      </c>
      <c r="P7" s="20">
        <f>+'[1]Consumer deposits'!J61</f>
        <v>4366202.96</v>
      </c>
      <c r="Q7" s="21">
        <f t="shared" ref="Q7:Q14" si="7">P7</f>
        <v>4366202.96</v>
      </c>
      <c r="R7" s="20">
        <f>+'[1]Consumer deposits'!K61</f>
        <v>4402517.46</v>
      </c>
      <c r="S7" s="21">
        <f t="shared" ref="S7:S14" si="8">R7</f>
        <v>4402517.46</v>
      </c>
      <c r="T7" s="20">
        <f>+'[1]Consumer deposits'!L61</f>
        <v>4439131.66</v>
      </c>
      <c r="U7" s="21">
        <f t="shared" ref="U7:U14" si="9">T7</f>
        <v>4439131.66</v>
      </c>
      <c r="V7" s="20">
        <f>+'[1]Consumer deposits'!M61</f>
        <v>4441481.66</v>
      </c>
      <c r="W7" s="21">
        <f t="shared" ref="W7:W14" si="10">V7</f>
        <v>4441481.66</v>
      </c>
      <c r="X7" s="20">
        <f>+'[1]Consumer deposits'!N61</f>
        <v>4462371.4000000004</v>
      </c>
      <c r="Y7" s="21">
        <f t="shared" ref="Y7:Y14" si="11">X7</f>
        <v>4462371.4000000004</v>
      </c>
      <c r="Z7" s="20">
        <v>3680515</v>
      </c>
      <c r="AA7" s="21">
        <f>Z7</f>
        <v>3680515</v>
      </c>
      <c r="AB7" s="20">
        <f>+'[1]Consumer deposits'!D92</f>
        <v>4590818.6199999992</v>
      </c>
      <c r="AC7" s="21">
        <f>AB7</f>
        <v>4590818.6199999992</v>
      </c>
      <c r="AD7" s="20">
        <f>+'[1]Consumer deposits'!E92</f>
        <v>4624672.6199999992</v>
      </c>
      <c r="AE7" s="21">
        <f>AD7</f>
        <v>4624672.6199999992</v>
      </c>
      <c r="AF7" s="20">
        <f>+'[1]Consumer deposits'!F92</f>
        <v>4656737.7899999991</v>
      </c>
      <c r="AG7" s="21">
        <f>AF7</f>
        <v>4656737.7899999991</v>
      </c>
      <c r="AH7" s="20">
        <f>+'[1]Consumer deposits'!G92</f>
        <v>4704304.7899999991</v>
      </c>
      <c r="AI7" s="21">
        <f>AH7</f>
        <v>4704304.7899999991</v>
      </c>
      <c r="AJ7" s="20">
        <f>+'[1]Consumer deposits'!H92</f>
        <v>4709828.3899999987</v>
      </c>
      <c r="AK7" s="21">
        <f>AJ7</f>
        <v>4709828.3899999987</v>
      </c>
      <c r="AL7" s="20">
        <f>+'[1]Consumer deposits'!I92</f>
        <v>4693717.7899999991</v>
      </c>
      <c r="AM7" s="21">
        <f>AL7</f>
        <v>4693717.7899999991</v>
      </c>
      <c r="AN7" s="20">
        <f>+'[1]Consumer deposits'!J92</f>
        <v>4701041.7899999991</v>
      </c>
      <c r="AO7" s="21">
        <f>AN7</f>
        <v>4701041.7899999991</v>
      </c>
      <c r="AP7" s="20">
        <f>+'[1]Consumer deposits'!K92</f>
        <v>4697220.7899999991</v>
      </c>
      <c r="AQ7" s="21">
        <f>AP7</f>
        <v>4697220.7899999991</v>
      </c>
      <c r="AR7" s="20">
        <f>+'[1]Consumer deposits'!L92</f>
        <v>4727786.7899999991</v>
      </c>
      <c r="AS7" s="21">
        <f>AR7</f>
        <v>4727786.7899999991</v>
      </c>
      <c r="AT7" s="20">
        <f>+'[1]Consumer deposits'!M92</f>
        <v>4789752.7899999991</v>
      </c>
      <c r="AU7" s="21">
        <f>AT7</f>
        <v>4789752.7899999991</v>
      </c>
      <c r="AV7" s="20">
        <f>+'[1]Consumer deposits'!N92</f>
        <v>4789582.7899999991</v>
      </c>
      <c r="AW7" s="21">
        <f>AV7</f>
        <v>4789582.7899999991</v>
      </c>
      <c r="AX7" s="20">
        <f>+'[1]Consumer deposits'!O92</f>
        <v>4176589.4200000004</v>
      </c>
      <c r="AY7" s="21">
        <f>AX7</f>
        <v>4176589.4200000004</v>
      </c>
      <c r="AZ7" s="20">
        <f>'[1]Consumer deposits'!D125</f>
        <v>4212634.87</v>
      </c>
      <c r="BA7" s="21">
        <f>AZ7</f>
        <v>4212634.87</v>
      </c>
      <c r="BB7" s="20">
        <f>+'[1]Consumer deposits'!E125</f>
        <v>4232705</v>
      </c>
      <c r="BC7" s="21">
        <f>BB7</f>
        <v>4232705</v>
      </c>
      <c r="BD7" s="20">
        <f>'[1]Consumer deposits'!F125</f>
        <v>4241177.87</v>
      </c>
      <c r="BE7" s="21">
        <f>BD7</f>
        <v>4241177.87</v>
      </c>
      <c r="BF7" s="20">
        <f>+'[1]Consumer deposits'!G125</f>
        <v>4251331</v>
      </c>
      <c r="BG7" s="21">
        <f>BF7</f>
        <v>4251331</v>
      </c>
      <c r="BH7" s="20">
        <f>+'[1]Consumer deposits'!H125</f>
        <v>4267831</v>
      </c>
      <c r="BI7" s="21">
        <f>BH7</f>
        <v>4267831</v>
      </c>
      <c r="BJ7" s="20">
        <f>+'[1]Consumer deposits'!I125</f>
        <v>4274431</v>
      </c>
      <c r="BK7" s="21">
        <f>BJ7</f>
        <v>4274431</v>
      </c>
      <c r="BL7" s="20">
        <f>+'[1]Consumer deposits'!J125</f>
        <v>4260936</v>
      </c>
      <c r="BM7" s="21">
        <f>BL7</f>
        <v>4260936</v>
      </c>
      <c r="BN7" s="20">
        <f>+'[1]Consumer deposits'!K125</f>
        <v>4267436</v>
      </c>
      <c r="BO7" s="21">
        <f>BN7</f>
        <v>4267436</v>
      </c>
      <c r="BP7" s="20">
        <f>+'[1]Consumer deposits'!L125</f>
        <v>4283436</v>
      </c>
      <c r="BQ7" s="21">
        <f>BP7</f>
        <v>4283436</v>
      </c>
      <c r="BR7" s="20">
        <f>+'[1]Consumer deposits'!M125</f>
        <v>4294436</v>
      </c>
      <c r="BS7" s="21">
        <f>BR7</f>
        <v>4294436</v>
      </c>
      <c r="BT7" s="20">
        <f>'[1]Consumer deposits'!N125</f>
        <v>4301486</v>
      </c>
      <c r="BU7" s="21">
        <f>BT7</f>
        <v>4301486</v>
      </c>
      <c r="BV7" s="20">
        <f>+'[1]Consumer deposits'!O125</f>
        <v>4312486</v>
      </c>
      <c r="BW7" s="21">
        <f>BV7</f>
        <v>4312486</v>
      </c>
      <c r="BX7" s="20">
        <f>'[1]Consumer deposits'!D155</f>
        <v>4322055</v>
      </c>
      <c r="BY7" s="21">
        <f>BX7</f>
        <v>4322055</v>
      </c>
      <c r="BZ7" s="20">
        <f>'[1]Consumer deposits'!E155</f>
        <v>4563585</v>
      </c>
      <c r="CA7" s="21">
        <f>BZ7</f>
        <v>4563585</v>
      </c>
      <c r="CB7" s="20">
        <f>+'[1]Consumer deposits'!F155</f>
        <v>4570685</v>
      </c>
      <c r="CC7" s="21">
        <f>CB7</f>
        <v>4570685</v>
      </c>
      <c r="CD7" s="20">
        <f>+'[1]Consumer deposits'!G155</f>
        <v>4028102.76</v>
      </c>
      <c r="CE7" s="21">
        <f>CD7</f>
        <v>4028102.76</v>
      </c>
      <c r="CF7" s="20">
        <f>'[1]Consumer deposits'!H155</f>
        <v>4630031.84</v>
      </c>
      <c r="CG7" s="21">
        <f>CF7</f>
        <v>4630031.84</v>
      </c>
      <c r="CH7" s="20">
        <f>'[1]Consumer deposits'!I155</f>
        <v>4627795.71</v>
      </c>
      <c r="CI7" s="21">
        <f>CH7</f>
        <v>4627795.71</v>
      </c>
      <c r="CJ7" s="20">
        <f>'[1]Consumer deposits'!J155</f>
        <v>4644998.71</v>
      </c>
      <c r="CK7" s="21">
        <f>CJ7</f>
        <v>4644998.71</v>
      </c>
      <c r="CL7" s="20">
        <f>'[1]Consumer deposits'!K155</f>
        <v>4460117.2699999996</v>
      </c>
      <c r="CM7" s="21">
        <f>CL7</f>
        <v>4460117.2699999996</v>
      </c>
      <c r="CN7" s="20">
        <f>'[1]Consumer deposits'!L155</f>
        <v>4429062.8499999996</v>
      </c>
      <c r="CO7" s="21">
        <f>CN7</f>
        <v>4429062.8499999996</v>
      </c>
      <c r="CP7" s="20">
        <f>'[1]Consumer deposits'!M155</f>
        <v>4429933.2699999996</v>
      </c>
      <c r="CQ7" s="21">
        <f>CP7</f>
        <v>4429933.2699999996</v>
      </c>
      <c r="CR7" s="20">
        <f>'[1]Consumer deposits'!N155</f>
        <v>4703916.1399999997</v>
      </c>
      <c r="CS7" s="21">
        <f>CR7</f>
        <v>4703916.1399999997</v>
      </c>
      <c r="CT7" s="20">
        <f>'[1]Consumer deposits'!O155</f>
        <v>4638892.84</v>
      </c>
      <c r="CU7" s="21">
        <f>CT7</f>
        <v>4638892.84</v>
      </c>
      <c r="CV7" s="20">
        <f>'[1]Consumer deposits'!D190</f>
        <v>4729108</v>
      </c>
      <c r="CW7" s="21">
        <f>CV7</f>
        <v>4729108</v>
      </c>
      <c r="CX7" s="20">
        <f>'[1]Consumer deposits'!E190</f>
        <v>4738688</v>
      </c>
      <c r="CY7" s="21">
        <f>CX7</f>
        <v>4738688</v>
      </c>
      <c r="CZ7" s="20">
        <f>'[1]Consumer deposits'!F190</f>
        <v>4751095.0900000008</v>
      </c>
      <c r="DA7" s="21">
        <f>CZ7</f>
        <v>4751095.0900000008</v>
      </c>
      <c r="DB7" s="20">
        <f>+'[1]Consumer deposits'!G190</f>
        <v>4769640.1100000003</v>
      </c>
      <c r="DC7" s="21">
        <f>DB7</f>
        <v>4769640.1100000003</v>
      </c>
      <c r="DD7" s="20">
        <f>'[1]Consumer deposits'!H190</f>
        <v>4785385.1100000003</v>
      </c>
      <c r="DE7" s="21">
        <f>DD7</f>
        <v>4785385.1100000003</v>
      </c>
      <c r="DF7" s="20">
        <f>'[1]Consumer deposits'!I190</f>
        <v>4781411.9999999991</v>
      </c>
      <c r="DG7" s="21">
        <f>DF7</f>
        <v>4781411.9999999991</v>
      </c>
      <c r="DH7" s="20">
        <f>'[1]Consumer deposits'!J190</f>
        <v>4798329.8</v>
      </c>
      <c r="DI7" s="21">
        <f>DH7</f>
        <v>4798329.8</v>
      </c>
      <c r="DJ7" s="20">
        <f>+'[1]Consumer deposits'!K190</f>
        <v>4846234.8999999994</v>
      </c>
      <c r="DK7" s="21">
        <f>DJ7</f>
        <v>4846234.8999999994</v>
      </c>
      <c r="DL7" s="20">
        <f>'[1]Consumer deposits'!L190</f>
        <v>4855334.8999999994</v>
      </c>
      <c r="DM7" s="21">
        <f>DL7</f>
        <v>4855334.8999999994</v>
      </c>
      <c r="DN7" s="20">
        <f>'[1]Consumer deposits'!M190</f>
        <v>4863334.8999999994</v>
      </c>
      <c r="DO7" s="21">
        <f>DN7</f>
        <v>4863334.8999999994</v>
      </c>
      <c r="DP7" s="20">
        <f>'[1]Consumer deposits'!N190</f>
        <v>4635842.84</v>
      </c>
      <c r="DQ7" s="21">
        <f>DP7</f>
        <v>4635842.84</v>
      </c>
      <c r="DR7" s="20">
        <f>'[1]Consumer deposits'!O190</f>
        <v>4635842.84</v>
      </c>
      <c r="DS7" s="21">
        <f>DR7</f>
        <v>4635842.84</v>
      </c>
      <c r="DT7" s="20">
        <f>'[1]Consumer deposits'!D227</f>
        <v>4835122.07</v>
      </c>
      <c r="DU7" s="21">
        <f>DT7</f>
        <v>4835122.07</v>
      </c>
      <c r="DV7" s="20">
        <f>'[1]Consumer deposits'!E227</f>
        <v>4872027.07</v>
      </c>
      <c r="DW7" s="21">
        <f>DV7</f>
        <v>4872027.07</v>
      </c>
      <c r="DX7" s="20">
        <f>'[1]Consumer deposits'!F227</f>
        <v>4889727.37</v>
      </c>
      <c r="DY7" s="21">
        <f>DX7</f>
        <v>4889727.37</v>
      </c>
      <c r="DZ7" s="20">
        <f>'[1]Consumer deposits'!G227</f>
        <v>4923893.37</v>
      </c>
      <c r="EA7" s="21">
        <f>DZ7</f>
        <v>4923893.37</v>
      </c>
      <c r="EB7" s="20">
        <f>'[1]Consumer deposits'!H227</f>
        <v>4933577.09</v>
      </c>
      <c r="EC7" s="21">
        <f>EB7</f>
        <v>4933577.09</v>
      </c>
      <c r="ED7" s="20">
        <f>'[1]Consumer deposits'!I227</f>
        <v>4929996.09</v>
      </c>
      <c r="EE7" s="21">
        <f>ED7</f>
        <v>4929996.09</v>
      </c>
      <c r="EF7" s="20">
        <f>'[1]Consumer deposits'!J227</f>
        <v>4971438.09</v>
      </c>
      <c r="EG7" s="21">
        <f>EF7</f>
        <v>4971438.09</v>
      </c>
      <c r="EH7" s="20">
        <f>'[1]Consumer deposits'!K227</f>
        <v>4965269.09</v>
      </c>
      <c r="EI7" s="21">
        <f>EH7</f>
        <v>4965269.09</v>
      </c>
      <c r="EJ7" s="20">
        <f>'[1]Consumer deposits'!L227</f>
        <v>4966172.75</v>
      </c>
      <c r="EK7" s="21">
        <f>EJ7</f>
        <v>4966172.75</v>
      </c>
      <c r="EL7" s="20">
        <f>'[1]Consumer deposits'!M227</f>
        <v>4961357.75</v>
      </c>
      <c r="EM7" s="21">
        <f>EL7</f>
        <v>4961357.75</v>
      </c>
      <c r="EN7" s="20">
        <f>'[1]Consumer deposits'!N227</f>
        <v>4990515.75</v>
      </c>
      <c r="EO7" s="21">
        <f>EN7</f>
        <v>4990515.75</v>
      </c>
      <c r="EP7" s="20">
        <f>'[1]Consumer deposits'!O227</f>
        <v>5001948.75</v>
      </c>
      <c r="EQ7" s="21">
        <f>EP7</f>
        <v>5001948.75</v>
      </c>
      <c r="ER7" s="20">
        <f>'[1]Consumer deposits'!D264</f>
        <v>5036541.25</v>
      </c>
      <c r="ES7" s="21">
        <f>ER7</f>
        <v>5036541.25</v>
      </c>
      <c r="ET7" s="20">
        <f>'[1]Consumer deposits'!E264</f>
        <v>5079432.75</v>
      </c>
      <c r="EU7" s="21">
        <f>ET7</f>
        <v>5079432.75</v>
      </c>
      <c r="EV7" s="20">
        <f>'[1]Consumer deposits'!F264</f>
        <v>5133446.25</v>
      </c>
      <c r="EW7" s="21">
        <f>EV7</f>
        <v>5133446.25</v>
      </c>
      <c r="EX7" s="20">
        <f>'[1]Consumer deposits'!G264</f>
        <v>5185604.25</v>
      </c>
      <c r="EY7" s="21">
        <f>EX7</f>
        <v>5185604.25</v>
      </c>
      <c r="EZ7" s="20">
        <f>'[1]Consumer deposits'!H264</f>
        <v>5196627.25</v>
      </c>
      <c r="FA7" s="21">
        <f>EZ7</f>
        <v>5196627.25</v>
      </c>
      <c r="FB7" s="20">
        <f>'[1]Consumer deposits'!I264</f>
        <v>5156761.75</v>
      </c>
      <c r="FC7" s="21">
        <f>FB7</f>
        <v>5156761.75</v>
      </c>
      <c r="FD7" s="20">
        <f>'[1]Consumer deposits'!J264</f>
        <v>5168614.25</v>
      </c>
      <c r="FE7" s="21">
        <f>FD7</f>
        <v>5168614.25</v>
      </c>
      <c r="FF7" s="20">
        <f>'[1]Consumer deposits'!K264</f>
        <v>5169816.25</v>
      </c>
      <c r="FG7" s="21">
        <f>FF7</f>
        <v>5169816.25</v>
      </c>
      <c r="FH7" s="20">
        <f>'[1]Consumer deposits'!L264</f>
        <v>5232807.25</v>
      </c>
      <c r="FI7" s="21">
        <f>FH7</f>
        <v>5232807.25</v>
      </c>
      <c r="FJ7" s="20">
        <f>'[1]Consumer deposits'!M264</f>
        <v>5271627.4899999993</v>
      </c>
      <c r="FK7" s="21">
        <f>FJ7</f>
        <v>5271627.4899999993</v>
      </c>
      <c r="FL7" s="20">
        <f>'[1]Consumer deposits'!N264</f>
        <v>5296738.76</v>
      </c>
      <c r="FM7" s="21">
        <f>FL7</f>
        <v>5296738.76</v>
      </c>
      <c r="FN7" s="20">
        <f>'[1]Consumer deposits'!O264</f>
        <v>5238648.2899999991</v>
      </c>
      <c r="FO7" s="21">
        <f>FN7</f>
        <v>5238648.2899999991</v>
      </c>
      <c r="FP7" s="20">
        <f>'[1]Consumer deposits'!D298</f>
        <v>4702984</v>
      </c>
      <c r="FQ7" s="21">
        <f>FP7</f>
        <v>4702984</v>
      </c>
      <c r="FR7" s="20">
        <f>'[1]Consumer deposits'!E298</f>
        <v>4719889</v>
      </c>
      <c r="FS7" s="21">
        <f>FR7</f>
        <v>4719889</v>
      </c>
      <c r="FT7" s="20">
        <f>'[1]Consumer deposits'!F298</f>
        <v>4755271</v>
      </c>
      <c r="FU7" s="21">
        <f>FT7</f>
        <v>4755271</v>
      </c>
      <c r="FV7" s="20">
        <f>'[1]Consumer deposits'!G298</f>
        <v>4827666.1099999994</v>
      </c>
      <c r="FW7" s="21">
        <f>FV7</f>
        <v>4827666.1099999994</v>
      </c>
      <c r="FX7" s="20">
        <f>'[1]Consumer deposits'!H298</f>
        <v>5376651.3899999987</v>
      </c>
      <c r="FY7" s="21">
        <f>FX7</f>
        <v>5376651.3899999987</v>
      </c>
      <c r="FZ7" s="20">
        <f>'[1]Consumer deposits'!I298</f>
        <v>5370795.3899999997</v>
      </c>
      <c r="GA7" s="21">
        <f>FZ7</f>
        <v>5370795.3899999997</v>
      </c>
      <c r="GB7" s="20">
        <f>'[1]Consumer deposits'!J298</f>
        <v>5381295.3899999987</v>
      </c>
      <c r="GC7" s="21">
        <f>GB7</f>
        <v>5381295.3899999987</v>
      </c>
      <c r="GD7" s="20">
        <f>'[1]Consumer deposits'!K298</f>
        <v>5387795.3899999987</v>
      </c>
      <c r="GE7" s="21">
        <f>GD7</f>
        <v>5387795.3899999987</v>
      </c>
      <c r="GF7" s="20">
        <f>'[1]Consumer deposits'!L298</f>
        <v>5399967.2899999991</v>
      </c>
      <c r="GG7" s="21">
        <f>GF7</f>
        <v>5399967.2899999991</v>
      </c>
      <c r="GH7" s="20">
        <f>'[1]Consumer deposits'!M298</f>
        <v>5381477.9900000002</v>
      </c>
      <c r="GI7" s="21">
        <f>GH7</f>
        <v>5381477.9900000002</v>
      </c>
      <c r="GJ7" s="20">
        <f>'[1]Consumer deposits'!N298</f>
        <v>5362961.1400000006</v>
      </c>
      <c r="GK7" s="21">
        <f>GJ7</f>
        <v>5362961.1400000006</v>
      </c>
    </row>
    <row r="8" spans="1:193" x14ac:dyDescent="0.25">
      <c r="A8" s="19" t="s">
        <v>113</v>
      </c>
      <c r="B8" s="22" t="e">
        <f>+#REF!+#REF!</f>
        <v>#REF!</v>
      </c>
      <c r="C8" s="21" t="e">
        <f t="shared" si="0"/>
        <v>#REF!</v>
      </c>
      <c r="D8" s="22" t="e">
        <f>+#REF!</f>
        <v>#REF!</v>
      </c>
      <c r="E8" s="21" t="e">
        <f t="shared" si="1"/>
        <v>#REF!</v>
      </c>
      <c r="F8" s="22" t="e">
        <f>+#REF!</f>
        <v>#REF!</v>
      </c>
      <c r="G8" s="21" t="e">
        <f t="shared" si="2"/>
        <v>#REF!</v>
      </c>
      <c r="H8" s="22" t="e">
        <f>+#REF!</f>
        <v>#REF!</v>
      </c>
      <c r="I8" s="21" t="e">
        <f t="shared" si="3"/>
        <v>#REF!</v>
      </c>
      <c r="J8" s="22" t="e">
        <f>+#REF!</f>
        <v>#REF!</v>
      </c>
      <c r="K8" s="21" t="e">
        <f t="shared" si="4"/>
        <v>#REF!</v>
      </c>
      <c r="L8" s="22" t="e">
        <f>+#REF!</f>
        <v>#REF!</v>
      </c>
      <c r="M8" s="21" t="e">
        <f t="shared" si="5"/>
        <v>#REF!</v>
      </c>
      <c r="N8" s="22" t="e">
        <f>+#REF!</f>
        <v>#REF!</v>
      </c>
      <c r="O8" s="21" t="e">
        <f t="shared" si="6"/>
        <v>#REF!</v>
      </c>
      <c r="P8" s="22" t="e">
        <f>+#REF!</f>
        <v>#REF!</v>
      </c>
      <c r="Q8" s="21" t="e">
        <f t="shared" si="7"/>
        <v>#REF!</v>
      </c>
      <c r="R8" s="22" t="e">
        <f>+#REF!</f>
        <v>#REF!</v>
      </c>
      <c r="S8" s="21" t="e">
        <f t="shared" si="8"/>
        <v>#REF!</v>
      </c>
      <c r="T8" s="22" t="e">
        <f>+#REF!</f>
        <v>#REF!</v>
      </c>
      <c r="U8" s="21" t="e">
        <f t="shared" si="9"/>
        <v>#REF!</v>
      </c>
      <c r="V8" s="22" t="e">
        <f>+#REF!</f>
        <v>#REF!</v>
      </c>
      <c r="W8" s="21" t="e">
        <f t="shared" si="10"/>
        <v>#REF!</v>
      </c>
      <c r="X8" s="22">
        <v>21923602</v>
      </c>
      <c r="Y8" s="21">
        <f>X8</f>
        <v>21923602</v>
      </c>
      <c r="Z8" s="22">
        <v>22628117</v>
      </c>
      <c r="AA8" s="21">
        <v>22628117</v>
      </c>
      <c r="AB8" s="22">
        <v>21923602</v>
      </c>
      <c r="AC8" s="21">
        <f>AB8</f>
        <v>21923602</v>
      </c>
      <c r="AD8" s="22">
        <v>21923602</v>
      </c>
      <c r="AE8" s="21">
        <f>AD8</f>
        <v>21923602</v>
      </c>
      <c r="AF8" s="22">
        <v>21923602</v>
      </c>
      <c r="AG8" s="21">
        <f>AF8</f>
        <v>21923602</v>
      </c>
      <c r="AH8" s="22">
        <v>16621163</v>
      </c>
      <c r="AI8" s="21">
        <f>AH8</f>
        <v>16621163</v>
      </c>
      <c r="AJ8" s="22">
        <v>946806</v>
      </c>
      <c r="AK8" s="21">
        <f>AJ8</f>
        <v>946806</v>
      </c>
      <c r="AL8" s="22">
        <v>946806</v>
      </c>
      <c r="AM8" s="21">
        <f>AL8</f>
        <v>946806</v>
      </c>
      <c r="AN8" s="22">
        <v>16438108</v>
      </c>
      <c r="AO8" s="21">
        <f>AN8</f>
        <v>16438108</v>
      </c>
      <c r="AP8" s="22">
        <v>16438108</v>
      </c>
      <c r="AQ8" s="21">
        <f>AP8</f>
        <v>16438108</v>
      </c>
      <c r="AR8" s="22">
        <v>17199997</v>
      </c>
      <c r="AS8" s="21">
        <f>AR8</f>
        <v>17199997</v>
      </c>
      <c r="AT8" s="22">
        <v>17199997</v>
      </c>
      <c r="AU8" s="21">
        <f>AT8</f>
        <v>17199997</v>
      </c>
      <c r="AV8" s="22">
        <v>17199997</v>
      </c>
      <c r="AW8" s="21">
        <f>AV8</f>
        <v>17199997</v>
      </c>
      <c r="AX8" s="22">
        <v>17199997</v>
      </c>
      <c r="AY8" s="21">
        <f>AX8</f>
        <v>17199997</v>
      </c>
      <c r="AZ8" s="22">
        <v>17199997</v>
      </c>
      <c r="BA8" s="21">
        <f>AZ8</f>
        <v>17199997</v>
      </c>
      <c r="BB8" s="22">
        <v>17199997</v>
      </c>
      <c r="BC8" s="21">
        <f>BB8</f>
        <v>17199997</v>
      </c>
      <c r="BD8" s="22">
        <v>13381507</v>
      </c>
      <c r="BE8" s="21">
        <f>BD8</f>
        <v>13381507</v>
      </c>
      <c r="BF8" s="22">
        <v>13381507</v>
      </c>
      <c r="BG8" s="21">
        <f>BF8</f>
        <v>13381507</v>
      </c>
      <c r="BH8" s="22">
        <v>13381507</v>
      </c>
      <c r="BI8" s="21">
        <f>BH8</f>
        <v>13381507</v>
      </c>
      <c r="BJ8" s="22">
        <v>13381507</v>
      </c>
      <c r="BK8" s="21">
        <f>BJ8</f>
        <v>13381507</v>
      </c>
      <c r="BL8" s="22">
        <v>13381507</v>
      </c>
      <c r="BM8" s="21">
        <f>BL8</f>
        <v>13381507</v>
      </c>
      <c r="BN8" s="22">
        <v>13381507</v>
      </c>
      <c r="BO8" s="21">
        <f>BN8</f>
        <v>13381507</v>
      </c>
      <c r="BP8" s="22">
        <v>9427059</v>
      </c>
      <c r="BQ8" s="21">
        <f>BP8</f>
        <v>9427059</v>
      </c>
      <c r="BR8" s="22">
        <v>9427059</v>
      </c>
      <c r="BS8" s="21">
        <f>BR8</f>
        <v>9427059</v>
      </c>
      <c r="BT8" s="22">
        <v>9427059</v>
      </c>
      <c r="BU8" s="21">
        <f>BT8</f>
        <v>9427059</v>
      </c>
      <c r="BV8" s="22" t="e">
        <f>BW8</f>
        <v>#REF!</v>
      </c>
      <c r="BW8" s="21" t="e">
        <f>#REF!</f>
        <v>#REF!</v>
      </c>
      <c r="BX8" s="22" t="e">
        <f>#REF!</f>
        <v>#REF!</v>
      </c>
      <c r="BY8" s="21" t="e">
        <f>BX8</f>
        <v>#REF!</v>
      </c>
      <c r="BZ8" s="22" t="e">
        <f>#REF!</f>
        <v>#REF!</v>
      </c>
      <c r="CA8" s="21" t="e">
        <f>BZ8</f>
        <v>#REF!</v>
      </c>
      <c r="CB8" s="22" t="e">
        <f>+#REF!</f>
        <v>#REF!</v>
      </c>
      <c r="CC8" s="21" t="e">
        <f>CB8</f>
        <v>#REF!</v>
      </c>
      <c r="CD8" s="22">
        <v>6442210</v>
      </c>
      <c r="CE8" s="21">
        <f>CD8</f>
        <v>6442210</v>
      </c>
      <c r="CF8" s="22" t="e">
        <f>#REF!</f>
        <v>#REF!</v>
      </c>
      <c r="CG8" s="21" t="e">
        <f>CF8</f>
        <v>#REF!</v>
      </c>
      <c r="CH8" s="22" t="e">
        <f>#REF!</f>
        <v>#REF!</v>
      </c>
      <c r="CI8" s="21" t="e">
        <f>CH8</f>
        <v>#REF!</v>
      </c>
      <c r="CJ8" s="22" t="e">
        <f>#REF!</f>
        <v>#REF!</v>
      </c>
      <c r="CK8" s="21" t="e">
        <f>CJ8</f>
        <v>#REF!</v>
      </c>
      <c r="CL8" s="22" t="e">
        <f>#REF!</f>
        <v>#REF!</v>
      </c>
      <c r="CM8" s="21" t="e">
        <f>CL8</f>
        <v>#REF!</v>
      </c>
      <c r="CN8" s="22" t="e">
        <f>#REF!</f>
        <v>#REF!</v>
      </c>
      <c r="CO8" s="21" t="e">
        <f>CN8</f>
        <v>#REF!</v>
      </c>
      <c r="CP8" s="22" t="e">
        <f>#REF!</f>
        <v>#REF!</v>
      </c>
      <c r="CQ8" s="21" t="e">
        <f>CP8</f>
        <v>#REF!</v>
      </c>
      <c r="CR8" s="22" t="e">
        <f>+#REF!</f>
        <v>#REF!</v>
      </c>
      <c r="CS8" s="21" t="e">
        <f>CR8</f>
        <v>#REF!</v>
      </c>
      <c r="CT8" s="22" t="e">
        <f>#REF!</f>
        <v>#REF!</v>
      </c>
      <c r="CU8" s="21" t="e">
        <f>CT8</f>
        <v>#REF!</v>
      </c>
      <c r="CV8" s="22" t="e">
        <f>#REF!</f>
        <v>#REF!</v>
      </c>
      <c r="CW8" s="21" t="e">
        <f>CV8</f>
        <v>#REF!</v>
      </c>
      <c r="CX8" s="22" t="e">
        <f>#REF!</f>
        <v>#REF!</v>
      </c>
      <c r="CY8" s="21" t="e">
        <f>CX8</f>
        <v>#REF!</v>
      </c>
      <c r="CZ8" s="22" t="e">
        <f>#REF!</f>
        <v>#REF!</v>
      </c>
      <c r="DA8" s="21" t="e">
        <f>CZ8</f>
        <v>#REF!</v>
      </c>
      <c r="DB8" s="22" t="e">
        <f>#REF!</f>
        <v>#REF!</v>
      </c>
      <c r="DC8" s="21" t="e">
        <f>DB8</f>
        <v>#REF!</v>
      </c>
      <c r="DD8" s="22" t="e">
        <f>#REF!</f>
        <v>#REF!</v>
      </c>
      <c r="DE8" s="21" t="e">
        <f>DD8</f>
        <v>#REF!</v>
      </c>
      <c r="DF8" s="22" t="e">
        <f>#REF!</f>
        <v>#REF!</v>
      </c>
      <c r="DG8" s="21" t="e">
        <f>DF8</f>
        <v>#REF!</v>
      </c>
      <c r="DH8" s="22" t="e">
        <f>#REF!</f>
        <v>#REF!</v>
      </c>
      <c r="DI8" s="21" t="e">
        <f>DH8</f>
        <v>#REF!</v>
      </c>
      <c r="DJ8" s="22" t="e">
        <f>+#REF!</f>
        <v>#REF!</v>
      </c>
      <c r="DK8" s="21" t="e">
        <f>DJ8</f>
        <v>#REF!</v>
      </c>
      <c r="DL8" s="22" t="e">
        <f>#REF!</f>
        <v>#REF!</v>
      </c>
      <c r="DM8" s="21" t="e">
        <f>DL8</f>
        <v>#REF!</v>
      </c>
      <c r="DN8" s="22" t="e">
        <f>#REF!</f>
        <v>#REF!</v>
      </c>
      <c r="DO8" s="21" t="e">
        <f>DN8</f>
        <v>#REF!</v>
      </c>
      <c r="DP8" s="22" t="e">
        <f>#REF!</f>
        <v>#REF!</v>
      </c>
      <c r="DQ8" s="21" t="e">
        <f>DP8</f>
        <v>#REF!</v>
      </c>
      <c r="DR8" s="22" t="e">
        <f>#REF!</f>
        <v>#REF!</v>
      </c>
      <c r="DS8" s="21" t="e">
        <f>DR8</f>
        <v>#REF!</v>
      </c>
      <c r="DT8" s="22" t="e">
        <f>#REF!</f>
        <v>#REF!</v>
      </c>
      <c r="DU8" s="21" t="e">
        <f>DT8</f>
        <v>#REF!</v>
      </c>
      <c r="DV8" s="22" t="e">
        <f>#REF!</f>
        <v>#REF!</v>
      </c>
      <c r="DW8" s="21" t="e">
        <f>DV8</f>
        <v>#REF!</v>
      </c>
      <c r="DX8" s="22" t="e">
        <f>#REF!</f>
        <v>#REF!</v>
      </c>
      <c r="DY8" s="21" t="e">
        <f>DX8</f>
        <v>#REF!</v>
      </c>
      <c r="DZ8" s="22" t="e">
        <f>#REF!</f>
        <v>#REF!</v>
      </c>
      <c r="EA8" s="21" t="e">
        <f>DZ8</f>
        <v>#REF!</v>
      </c>
      <c r="EB8" s="22" t="e">
        <f>#REF!</f>
        <v>#REF!</v>
      </c>
      <c r="EC8" s="21" t="e">
        <f>EB8</f>
        <v>#REF!</v>
      </c>
      <c r="ED8" s="22" t="e">
        <f>#REF!</f>
        <v>#REF!</v>
      </c>
      <c r="EE8" s="21" t="e">
        <f>ED8</f>
        <v>#REF!</v>
      </c>
      <c r="EF8" s="22" t="e">
        <f>#REF!</f>
        <v>#REF!</v>
      </c>
      <c r="EG8" s="21" t="e">
        <f>EF8</f>
        <v>#REF!</v>
      </c>
      <c r="EH8" s="22" t="e">
        <f>#REF!</f>
        <v>#REF!</v>
      </c>
      <c r="EI8" s="21" t="e">
        <f>EH8</f>
        <v>#REF!</v>
      </c>
      <c r="EJ8" s="22" t="e">
        <f>#REF!</f>
        <v>#REF!</v>
      </c>
      <c r="EK8" s="21" t="e">
        <f>EJ8</f>
        <v>#REF!</v>
      </c>
      <c r="EL8" s="22" t="e">
        <f>#REF!</f>
        <v>#REF!</v>
      </c>
      <c r="EM8" s="21" t="e">
        <f>EL8</f>
        <v>#REF!</v>
      </c>
      <c r="EN8" s="22" t="e">
        <f>#REF!</f>
        <v>#REF!</v>
      </c>
      <c r="EO8" s="21" t="e">
        <f>EN8</f>
        <v>#REF!</v>
      </c>
      <c r="EP8" s="22">
        <f>'[1]EFF JUL 2021'!B15</f>
        <v>102884.30000002724</v>
      </c>
      <c r="EQ8" s="21">
        <f>EP8</f>
        <v>102884.30000002724</v>
      </c>
      <c r="ER8" s="22" t="e">
        <f>#REF!</f>
        <v>#REF!</v>
      </c>
      <c r="ES8" s="21" t="e">
        <f>ER8</f>
        <v>#REF!</v>
      </c>
      <c r="ET8" s="22">
        <f>'[1]EFF JUL 2021'!L6</f>
        <v>102884.30000002724</v>
      </c>
      <c r="EU8" s="21">
        <f>ET8</f>
        <v>102884.30000002724</v>
      </c>
      <c r="EV8" s="22">
        <f>'[1]EFF JUL 2021'!Q15</f>
        <v>102884.30000002724</v>
      </c>
      <c r="EW8" s="21">
        <f>EV8</f>
        <v>102884.30000002724</v>
      </c>
      <c r="EX8" s="22">
        <f>'[1]EFF JUL 2021'!V6</f>
        <v>102884.30000002724</v>
      </c>
      <c r="EY8" s="21">
        <f>EX8</f>
        <v>102884.30000002724</v>
      </c>
      <c r="EZ8" s="22">
        <f>'[1]EFF JUL 2021'!AA15</f>
        <v>102884.30000002724</v>
      </c>
      <c r="FA8" s="21">
        <f>EZ8</f>
        <v>102884.30000002724</v>
      </c>
      <c r="FB8" s="22">
        <f>'[1]EFF JUL 2021'!AF15</f>
        <v>102884.30000002724</v>
      </c>
      <c r="FC8" s="21">
        <f>FB8</f>
        <v>102884.30000002724</v>
      </c>
      <c r="FD8" s="22">
        <f>'[1]EFF JUL 2021'!AK6</f>
        <v>102884.30000002724</v>
      </c>
      <c r="FE8" s="21">
        <f>FD8</f>
        <v>102884.30000002724</v>
      </c>
      <c r="FF8" s="22">
        <f>'[1]EFF JUL 2021'!AP15</f>
        <v>102884.30000002724</v>
      </c>
      <c r="FG8" s="21">
        <f>FF8</f>
        <v>102884.30000002724</v>
      </c>
      <c r="FH8" s="22">
        <f>'[1]EFF JUL 2021'!AU6</f>
        <v>102884.30000002724</v>
      </c>
      <c r="FI8" s="21">
        <f>FH8</f>
        <v>102884.30000002724</v>
      </c>
      <c r="FJ8" s="22">
        <f>'[1]EFF JUL 2021'!AU15</f>
        <v>102884.30000002724</v>
      </c>
      <c r="FK8" s="21">
        <f>FJ8</f>
        <v>102884.30000002724</v>
      </c>
      <c r="FL8" s="22">
        <f>'[1]EFF JUL 2021'!AU15</f>
        <v>102884.30000002724</v>
      </c>
      <c r="FM8" s="21">
        <f>FL8</f>
        <v>102884.30000002724</v>
      </c>
      <c r="FN8" s="22">
        <f>'[1]EFF JUL 2021'!AU6</f>
        <v>102884.30000002724</v>
      </c>
      <c r="FO8" s="21">
        <f>FN8</f>
        <v>102884.30000002724</v>
      </c>
      <c r="FP8" s="22">
        <f>'[1]EFF JUL 2021'!AU15</f>
        <v>102884.30000002724</v>
      </c>
      <c r="FQ8" s="21">
        <f>FP8</f>
        <v>102884.30000002724</v>
      </c>
      <c r="FR8" s="22">
        <f>'[1]EFF JUL 2021'!AU15</f>
        <v>102884.30000002724</v>
      </c>
      <c r="FS8" s="21">
        <f>FR8</f>
        <v>102884.30000002724</v>
      </c>
      <c r="FT8" s="22">
        <f>'[1]EFF JUL 2021'!AU15</f>
        <v>102884.30000002724</v>
      </c>
      <c r="FU8" s="21">
        <f>FT8</f>
        <v>102884.30000002724</v>
      </c>
      <c r="FV8" s="22">
        <f>'[1]EFF JUL 2021'!AU15</f>
        <v>102884.30000002724</v>
      </c>
      <c r="FW8" s="21">
        <f>FV8</f>
        <v>102884.30000002724</v>
      </c>
      <c r="FX8" s="22">
        <f>'[1]EFF JUL 2021'!AU6</f>
        <v>102884.30000002724</v>
      </c>
      <c r="FY8" s="21">
        <f>FX8</f>
        <v>102884.30000002724</v>
      </c>
      <c r="FZ8" s="22">
        <f>'[1]EFF JUL 2021'!AU15</f>
        <v>102884.30000002724</v>
      </c>
      <c r="GA8" s="21">
        <f>FZ8</f>
        <v>102884.30000002724</v>
      </c>
      <c r="GB8" s="22">
        <f>'[1]EFF JUL 2021'!AW15</f>
        <v>0</v>
      </c>
      <c r="GC8" s="21">
        <f>'[1]EFF JUL 2021'!AU15</f>
        <v>102884.30000002724</v>
      </c>
      <c r="GD8" s="22">
        <f>'[1]EFF JUL 2021'!AU15</f>
        <v>102884.30000002724</v>
      </c>
      <c r="GE8" s="21">
        <f>'[1]EFF JUL 2021'!AU15</f>
        <v>102884.30000002724</v>
      </c>
      <c r="GF8" s="22">
        <f>'[1]EFF JUL 2021'!AU6</f>
        <v>102884.30000002724</v>
      </c>
      <c r="GG8" s="21">
        <f>GF8</f>
        <v>102884.30000002724</v>
      </c>
      <c r="GH8" s="22">
        <f>'[1]EFF JUL 2021'!AU6</f>
        <v>102884.30000002724</v>
      </c>
      <c r="GI8" s="21">
        <f>GH8</f>
        <v>102884.30000002724</v>
      </c>
      <c r="GJ8" s="22">
        <f>'[1]EFF JUL 2021'!AU6</f>
        <v>102884.30000002724</v>
      </c>
      <c r="GK8" s="21">
        <f>GJ8</f>
        <v>102884.30000002724</v>
      </c>
    </row>
    <row r="9" spans="1:193" x14ac:dyDescent="0.25">
      <c r="A9" s="19" t="s">
        <v>114</v>
      </c>
      <c r="B9" s="20">
        <v>14500002</v>
      </c>
      <c r="C9" s="21">
        <f t="shared" si="0"/>
        <v>14500002</v>
      </c>
      <c r="D9" s="20">
        <v>14500002</v>
      </c>
      <c r="E9" s="21">
        <f t="shared" si="1"/>
        <v>14500002</v>
      </c>
      <c r="F9" s="20">
        <v>14500002</v>
      </c>
      <c r="G9" s="21">
        <f t="shared" si="2"/>
        <v>14500002</v>
      </c>
      <c r="H9" s="20">
        <v>2416700</v>
      </c>
      <c r="I9" s="21">
        <f t="shared" si="3"/>
        <v>2416700</v>
      </c>
      <c r="J9" s="20">
        <f>2416700*2</f>
        <v>4833400</v>
      </c>
      <c r="K9" s="21">
        <f t="shared" si="4"/>
        <v>4833400</v>
      </c>
      <c r="L9" s="20">
        <f>2416700*3</f>
        <v>7250100</v>
      </c>
      <c r="M9" s="21">
        <f t="shared" si="5"/>
        <v>7250100</v>
      </c>
      <c r="N9" s="20">
        <v>9666800</v>
      </c>
      <c r="O9" s="21">
        <f t="shared" si="6"/>
        <v>9666800</v>
      </c>
      <c r="P9" s="20">
        <v>12083500</v>
      </c>
      <c r="Q9" s="21">
        <f t="shared" si="7"/>
        <v>12083500</v>
      </c>
      <c r="R9" s="20">
        <v>14500000</v>
      </c>
      <c r="S9" s="21">
        <f t="shared" si="8"/>
        <v>14500000</v>
      </c>
      <c r="T9" s="20">
        <v>2416700</v>
      </c>
      <c r="U9" s="21">
        <f t="shared" si="9"/>
        <v>2416700</v>
      </c>
      <c r="V9" s="20">
        <v>4833400</v>
      </c>
      <c r="W9" s="21">
        <f t="shared" si="10"/>
        <v>4833400</v>
      </c>
      <c r="X9" s="20">
        <v>7250100</v>
      </c>
      <c r="Y9" s="21">
        <f>X9</f>
        <v>7250100</v>
      </c>
      <c r="Z9" s="20">
        <v>9666667</v>
      </c>
      <c r="AA9" s="21">
        <f t="shared" ref="AA9:AC14" si="12">Z9</f>
        <v>9666667</v>
      </c>
      <c r="AB9" s="20">
        <v>12083500</v>
      </c>
      <c r="AC9" s="21">
        <f t="shared" si="12"/>
        <v>12083500</v>
      </c>
      <c r="AD9" s="20">
        <v>14500000</v>
      </c>
      <c r="AE9" s="21">
        <f t="shared" ref="AE9:AE14" si="13">AD9</f>
        <v>14500000</v>
      </c>
      <c r="AF9" s="20">
        <v>2416666.67</v>
      </c>
      <c r="AG9" s="21">
        <f t="shared" ref="AG9:AG14" si="14">AF9</f>
        <v>2416666.67</v>
      </c>
      <c r="AH9" s="20">
        <v>4833334</v>
      </c>
      <c r="AI9" s="21">
        <f t="shared" ref="AI9:AI14" si="15">AH9</f>
        <v>4833334</v>
      </c>
      <c r="AJ9" s="20">
        <v>7250100</v>
      </c>
      <c r="AK9" s="21">
        <f t="shared" ref="AK9:AK14" si="16">AJ9</f>
        <v>7250100</v>
      </c>
      <c r="AL9" s="20">
        <v>9666800</v>
      </c>
      <c r="AM9" s="21">
        <f t="shared" ref="AM9:AM14" si="17">AL9</f>
        <v>9666800</v>
      </c>
      <c r="AN9" s="20">
        <v>12083500</v>
      </c>
      <c r="AO9" s="21">
        <f t="shared" ref="AO9:AO14" si="18">AN9</f>
        <v>12083500</v>
      </c>
      <c r="AP9" s="20">
        <v>14500000</v>
      </c>
      <c r="AQ9" s="21">
        <f t="shared" ref="AQ9:AQ14" si="19">AP9</f>
        <v>14500000</v>
      </c>
      <c r="AR9" s="20">
        <v>2416700</v>
      </c>
      <c r="AS9" s="21">
        <f t="shared" ref="AS9:AS14" si="20">AR9</f>
        <v>2416700</v>
      </c>
      <c r="AT9" s="20">
        <v>4833400</v>
      </c>
      <c r="AU9" s="21">
        <f t="shared" ref="AU9:AU14" si="21">AT9</f>
        <v>4833400</v>
      </c>
      <c r="AV9" s="20">
        <v>7250100</v>
      </c>
      <c r="AW9" s="21">
        <f t="shared" ref="AW9:AW14" si="22">AV9</f>
        <v>7250100</v>
      </c>
      <c r="AX9" s="20">
        <v>9666800</v>
      </c>
      <c r="AY9" s="21">
        <f t="shared" ref="AY9:AY14" si="23">AX9</f>
        <v>9666800</v>
      </c>
      <c r="AZ9" s="20">
        <v>12083500</v>
      </c>
      <c r="BA9" s="21">
        <f t="shared" ref="BA9:BA14" si="24">AZ9</f>
        <v>12083500</v>
      </c>
      <c r="BB9" s="20">
        <v>14500200</v>
      </c>
      <c r="BC9" s="21">
        <f t="shared" ref="BC9:BC14" si="25">BB9</f>
        <v>14500200</v>
      </c>
      <c r="BD9" s="20">
        <v>2416700</v>
      </c>
      <c r="BE9" s="21">
        <f t="shared" ref="BE9:BE14" si="26">BD9</f>
        <v>2416700</v>
      </c>
      <c r="BF9" s="20">
        <f>2416700+2416700</f>
        <v>4833400</v>
      </c>
      <c r="BG9" s="21">
        <f t="shared" ref="BG9:BG14" si="27">BF9</f>
        <v>4833400</v>
      </c>
      <c r="BH9" s="20">
        <f>2416700+2416700+2416700</f>
        <v>7250100</v>
      </c>
      <c r="BI9" s="21">
        <f t="shared" ref="BI9:BI14" si="28">BH9</f>
        <v>7250100</v>
      </c>
      <c r="BJ9" s="20">
        <v>9666800</v>
      </c>
      <c r="BK9" s="21">
        <f t="shared" ref="BK9:BK14" si="29">BJ9</f>
        <v>9666800</v>
      </c>
      <c r="BL9" s="20">
        <v>12083500</v>
      </c>
      <c r="BM9" s="21">
        <f t="shared" ref="BM9:BM14" si="30">BL9</f>
        <v>12083500</v>
      </c>
      <c r="BN9" s="20">
        <v>14500000</v>
      </c>
      <c r="BO9" s="21">
        <f t="shared" ref="BO9:BO14" si="31">BN9</f>
        <v>14500000</v>
      </c>
      <c r="BP9" s="20">
        <v>2416700</v>
      </c>
      <c r="BQ9" s="21">
        <f t="shared" ref="BQ9:BQ14" si="32">BP9</f>
        <v>2416700</v>
      </c>
      <c r="BR9" s="20">
        <f>2416700*2</f>
        <v>4833400</v>
      </c>
      <c r="BS9" s="21">
        <f t="shared" ref="BS9:BS14" si="33">BR9</f>
        <v>4833400</v>
      </c>
      <c r="BT9" s="20">
        <f>2416700*3</f>
        <v>7250100</v>
      </c>
      <c r="BU9" s="21">
        <f t="shared" ref="BU9:BU14" si="34">BT9</f>
        <v>7250100</v>
      </c>
      <c r="BV9" s="20">
        <f>2416700*4</f>
        <v>9666800</v>
      </c>
      <c r="BW9" s="21">
        <f t="shared" ref="BW9:BW14" si="35">BV9</f>
        <v>9666800</v>
      </c>
      <c r="BX9" s="20">
        <f>2106455.09*5</f>
        <v>10532275.449999999</v>
      </c>
      <c r="BY9" s="21">
        <f t="shared" ref="BY9:BY14" si="36">BX9</f>
        <v>10532275.449999999</v>
      </c>
      <c r="BZ9" s="20">
        <v>12638730</v>
      </c>
      <c r="CA9" s="21">
        <f t="shared" ref="CA9:CA14" si="37">BZ9</f>
        <v>12638730</v>
      </c>
      <c r="CB9" s="20">
        <v>2106455</v>
      </c>
      <c r="CC9" s="21">
        <f t="shared" ref="CC9:CC14" si="38">CB9</f>
        <v>2106455</v>
      </c>
      <c r="CD9" s="20">
        <v>2106455</v>
      </c>
      <c r="CE9" s="21">
        <f t="shared" ref="CE9:CE14" si="39">CD9</f>
        <v>2106455</v>
      </c>
      <c r="CF9" s="20">
        <v>4212910</v>
      </c>
      <c r="CG9" s="21">
        <f t="shared" ref="CG9:CG14" si="40">CF9</f>
        <v>4212910</v>
      </c>
      <c r="CH9" s="20">
        <v>6319365</v>
      </c>
      <c r="CI9" s="21">
        <f t="shared" ref="CI9:CI14" si="41">CH9</f>
        <v>6319365</v>
      </c>
      <c r="CJ9" s="20">
        <v>8425820</v>
      </c>
      <c r="CK9" s="21">
        <f t="shared" ref="CK9:CK14" si="42">CJ9</f>
        <v>8425820</v>
      </c>
      <c r="CL9" s="20">
        <v>12638730</v>
      </c>
      <c r="CM9" s="21">
        <f t="shared" ref="CM9:CM14" si="43">CL9</f>
        <v>12638730</v>
      </c>
      <c r="CN9" s="20">
        <v>2200500</v>
      </c>
      <c r="CO9" s="21">
        <f t="shared" ref="CO9:CO14" si="44">CN9</f>
        <v>2200500</v>
      </c>
      <c r="CP9" s="20">
        <v>4401000</v>
      </c>
      <c r="CQ9" s="21">
        <f t="shared" ref="CQ9:CQ14" si="45">CP9</f>
        <v>4401000</v>
      </c>
      <c r="CR9" s="20">
        <v>6319365</v>
      </c>
      <c r="CS9" s="21">
        <f t="shared" ref="CS9:CS14" si="46">CR9</f>
        <v>6319365</v>
      </c>
      <c r="CT9" s="20">
        <v>8425820</v>
      </c>
      <c r="CU9" s="21">
        <f t="shared" ref="CU9:CU14" si="47">CT9</f>
        <v>8425820</v>
      </c>
      <c r="CV9" s="20">
        <v>10532275</v>
      </c>
      <c r="CW9" s="21">
        <f t="shared" ref="CW9:CW14" si="48">CV9</f>
        <v>10532275</v>
      </c>
      <c r="CX9" s="20">
        <v>10532275</v>
      </c>
      <c r="CY9" s="21">
        <f t="shared" ref="CY9:CY14" si="49">CX9</f>
        <v>10532275</v>
      </c>
      <c r="CZ9" s="20">
        <v>2106455</v>
      </c>
      <c r="DA9" s="21">
        <f t="shared" ref="DA9:DA14" si="50">CZ9</f>
        <v>2106455</v>
      </c>
      <c r="DB9" s="20">
        <v>4212910</v>
      </c>
      <c r="DC9" s="21">
        <f t="shared" ref="DC9:DC14" si="51">DB9</f>
        <v>4212910</v>
      </c>
      <c r="DD9" s="20">
        <v>6319365</v>
      </c>
      <c r="DE9" s="21">
        <f t="shared" ref="DE9:DE14" si="52">DD9</f>
        <v>6319365</v>
      </c>
      <c r="DF9" s="20">
        <v>8425820</v>
      </c>
      <c r="DG9" s="21">
        <f t="shared" ref="DG9:DG14" si="53">DF9</f>
        <v>8425820</v>
      </c>
      <c r="DH9" s="20">
        <f>10532275</f>
        <v>10532275</v>
      </c>
      <c r="DI9" s="21">
        <f t="shared" ref="DI9:DI14" si="54">DH9</f>
        <v>10532275</v>
      </c>
      <c r="DJ9" s="20">
        <f>12638730</f>
        <v>12638730</v>
      </c>
      <c r="DK9" s="21">
        <f t="shared" ref="DK9:DK14" si="55">DJ9</f>
        <v>12638730</v>
      </c>
      <c r="DL9" s="20">
        <v>2106455</v>
      </c>
      <c r="DM9" s="21">
        <f t="shared" ref="DM9:DM14" si="56">DL9</f>
        <v>2106455</v>
      </c>
      <c r="DN9" s="20">
        <v>4212910</v>
      </c>
      <c r="DO9" s="21">
        <f t="shared" ref="DO9:DO14" si="57">DN9</f>
        <v>4212910</v>
      </c>
      <c r="DP9" s="20">
        <v>6319365</v>
      </c>
      <c r="DQ9" s="21">
        <f t="shared" ref="DQ9:DQ14" si="58">DP9</f>
        <v>6319365</v>
      </c>
      <c r="DR9" s="20">
        <v>8425820</v>
      </c>
      <c r="DS9" s="21">
        <f t="shared" ref="DS9:DS14" si="59">DR9</f>
        <v>8425820</v>
      </c>
      <c r="DT9" s="20">
        <v>10532275</v>
      </c>
      <c r="DU9" s="21">
        <f t="shared" ref="DU9:DU14" si="60">DT9</f>
        <v>10532275</v>
      </c>
      <c r="DV9" s="20">
        <v>10532275</v>
      </c>
      <c r="DW9" s="21">
        <f t="shared" ref="DW9:DW14" si="61">DV9</f>
        <v>10532275</v>
      </c>
      <c r="DX9" s="20">
        <v>2105121.67</v>
      </c>
      <c r="DY9" s="21">
        <f t="shared" ref="DY9:DY14" si="62">DX9</f>
        <v>2105121.67</v>
      </c>
      <c r="DZ9" s="20">
        <v>4212910</v>
      </c>
      <c r="EA9" s="21">
        <f t="shared" ref="EA9:EA14" si="63">DZ9</f>
        <v>4212910</v>
      </c>
      <c r="EB9" s="20">
        <v>6319365</v>
      </c>
      <c r="EC9" s="21">
        <f t="shared" ref="EC9:EC14" si="64">EB9</f>
        <v>6319365</v>
      </c>
      <c r="ED9" s="20">
        <v>8425820</v>
      </c>
      <c r="EE9" s="21">
        <f t="shared" ref="EE9:EE14" si="65">ED9</f>
        <v>8425820</v>
      </c>
      <c r="EF9" s="20">
        <v>10532275</v>
      </c>
      <c r="EG9" s="21">
        <f t="shared" ref="EG9:EG14" si="66">EF9</f>
        <v>10532275</v>
      </c>
      <c r="EH9" s="20">
        <v>12638730</v>
      </c>
      <c r="EI9" s="21">
        <f t="shared" ref="EI9:EI14" si="67">EH9</f>
        <v>12638730</v>
      </c>
      <c r="EJ9" s="20">
        <v>2106455</v>
      </c>
      <c r="EK9" s="21">
        <f t="shared" ref="EK9:EK14" si="68">EJ9</f>
        <v>2106455</v>
      </c>
      <c r="EL9" s="20">
        <v>4212910</v>
      </c>
      <c r="EM9" s="21">
        <f t="shared" ref="EM9:EM14" si="69">EL9</f>
        <v>4212910</v>
      </c>
      <c r="EN9" s="20">
        <v>6319365</v>
      </c>
      <c r="EO9" s="21">
        <f t="shared" ref="EO9:EO14" si="70">EN9</f>
        <v>6319365</v>
      </c>
      <c r="EP9" s="20">
        <v>8425820</v>
      </c>
      <c r="EQ9" s="21">
        <f t="shared" ref="EQ9:EQ14" si="71">EP9</f>
        <v>8425820</v>
      </c>
      <c r="ER9" s="20">
        <v>9062500</v>
      </c>
      <c r="ES9" s="21">
        <f t="shared" ref="ES9:ES14" si="72">ER9</f>
        <v>9062500</v>
      </c>
      <c r="ET9" s="20">
        <v>1075000</v>
      </c>
      <c r="EU9" s="21">
        <f t="shared" ref="EU9:EU14" si="73">ET9</f>
        <v>1075000</v>
      </c>
      <c r="EV9" s="20">
        <v>3625000</v>
      </c>
      <c r="EW9" s="21">
        <f t="shared" ref="EW9:EW14" si="74">EV9</f>
        <v>3625000</v>
      </c>
      <c r="EX9" s="20">
        <v>5437500</v>
      </c>
      <c r="EY9" s="21">
        <f t="shared" ref="EY9:EY14" si="75">EX9</f>
        <v>5437500</v>
      </c>
      <c r="EZ9" s="20">
        <v>7250000</v>
      </c>
      <c r="FA9" s="21">
        <f t="shared" ref="FA9:FA14" si="76">EZ9</f>
        <v>7250000</v>
      </c>
      <c r="FB9" s="20">
        <v>7250000</v>
      </c>
      <c r="FC9" s="21">
        <f t="shared" ref="FC9:FC14" si="77">FB9</f>
        <v>7250000</v>
      </c>
      <c r="FD9" s="20">
        <v>9062500</v>
      </c>
      <c r="FE9" s="21">
        <f t="shared" ref="FE9:FE14" si="78">FD9</f>
        <v>9062500</v>
      </c>
      <c r="FF9" s="20">
        <v>10875000</v>
      </c>
      <c r="FG9" s="21">
        <f t="shared" ref="FG9:FG14" si="79">FF9</f>
        <v>10875000</v>
      </c>
      <c r="FH9" s="20">
        <v>1812500</v>
      </c>
      <c r="FI9" s="21">
        <f t="shared" ref="FI9:FI14" si="80">FH9</f>
        <v>1812500</v>
      </c>
      <c r="FJ9" s="20">
        <v>3625000</v>
      </c>
      <c r="FK9" s="21">
        <f t="shared" ref="FK9:FK14" si="81">FJ9</f>
        <v>3625000</v>
      </c>
      <c r="FL9" s="20">
        <v>5437500</v>
      </c>
      <c r="FM9" s="21">
        <f t="shared" ref="FM9:FM14" si="82">FL9</f>
        <v>5437500</v>
      </c>
      <c r="FN9" s="20">
        <v>7250000</v>
      </c>
      <c r="FO9" s="21">
        <f t="shared" ref="FO9:FO14" si="83">FN9</f>
        <v>7250000</v>
      </c>
      <c r="FP9" s="20">
        <v>9062500</v>
      </c>
      <c r="FQ9" s="21">
        <f t="shared" ref="FQ9:FQ14" si="84">FP9</f>
        <v>9062500</v>
      </c>
      <c r="FR9" s="20">
        <v>10875000</v>
      </c>
      <c r="FS9" s="21">
        <f t="shared" ref="FS9:FS14" si="85">FR9</f>
        <v>10875000</v>
      </c>
      <c r="FT9" s="20">
        <v>1812500</v>
      </c>
      <c r="FU9" s="21">
        <f t="shared" ref="FU9:FU14" si="86">FT9</f>
        <v>1812500</v>
      </c>
      <c r="FV9" s="20">
        <v>3625000</v>
      </c>
      <c r="FW9" s="21">
        <f t="shared" ref="FW9:FW14" si="87">FV9</f>
        <v>3625000</v>
      </c>
      <c r="FX9" s="20">
        <v>5437500</v>
      </c>
      <c r="FY9" s="21">
        <f t="shared" ref="FY9:FY14" si="88">FX9</f>
        <v>5437500</v>
      </c>
      <c r="FZ9" s="20">
        <v>7250000</v>
      </c>
      <c r="GA9" s="21">
        <f t="shared" ref="GA9:GA14" si="89">FZ9</f>
        <v>7250000</v>
      </c>
      <c r="GB9" s="20">
        <f>7250000+1812500</f>
        <v>9062500</v>
      </c>
      <c r="GC9" s="21">
        <f t="shared" ref="GC9:GC14" si="90">GB9</f>
        <v>9062500</v>
      </c>
      <c r="GD9" s="20">
        <f>(7250000+1812500+1812500)/2</f>
        <v>5437500</v>
      </c>
      <c r="GE9" s="21">
        <f t="shared" ref="GE9:GE14" si="91">GD9</f>
        <v>5437500</v>
      </c>
      <c r="GF9" s="20">
        <v>1812500</v>
      </c>
      <c r="GG9" s="21">
        <f t="shared" ref="GG9:GG14" si="92">GF9</f>
        <v>1812500</v>
      </c>
      <c r="GH9" s="20">
        <v>3625500</v>
      </c>
      <c r="GI9" s="21">
        <f t="shared" ref="GI9:GI14" si="93">GH9</f>
        <v>3625500</v>
      </c>
      <c r="GJ9" s="20">
        <v>5437500</v>
      </c>
      <c r="GK9" s="21">
        <f t="shared" ref="GK9:GK14" si="94">GJ9</f>
        <v>5437500</v>
      </c>
    </row>
    <row r="10" spans="1:193" x14ac:dyDescent="0.25">
      <c r="A10" s="19" t="s">
        <v>115</v>
      </c>
      <c r="B10" s="20" t="e">
        <f>#REF!+#REF!</f>
        <v>#REF!</v>
      </c>
      <c r="C10" s="21" t="e">
        <f t="shared" si="0"/>
        <v>#REF!</v>
      </c>
      <c r="D10" s="20" t="e">
        <f>+#REF!</f>
        <v>#REF!</v>
      </c>
      <c r="E10" s="21" t="e">
        <f t="shared" si="1"/>
        <v>#REF!</v>
      </c>
      <c r="F10" s="20" t="e">
        <f>+#REF!</f>
        <v>#REF!</v>
      </c>
      <c r="G10" s="21" t="e">
        <f t="shared" si="2"/>
        <v>#REF!</v>
      </c>
      <c r="H10" s="20" t="e">
        <f>+#REF!</f>
        <v>#REF!</v>
      </c>
      <c r="I10" s="21" t="e">
        <f t="shared" si="3"/>
        <v>#REF!</v>
      </c>
      <c r="J10" s="20" t="e">
        <f>+#REF!</f>
        <v>#REF!</v>
      </c>
      <c r="K10" s="21" t="e">
        <f t="shared" si="4"/>
        <v>#REF!</v>
      </c>
      <c r="L10" s="20" t="e">
        <f>+#REF!</f>
        <v>#REF!</v>
      </c>
      <c r="M10" s="21" t="e">
        <f t="shared" si="5"/>
        <v>#REF!</v>
      </c>
      <c r="N10" s="20" t="e">
        <f>+#REF!</f>
        <v>#REF!</v>
      </c>
      <c r="O10" s="21" t="e">
        <f t="shared" si="6"/>
        <v>#REF!</v>
      </c>
      <c r="P10" s="20" t="e">
        <f>+#REF!</f>
        <v>#REF!</v>
      </c>
      <c r="Q10" s="21" t="e">
        <f t="shared" si="7"/>
        <v>#REF!</v>
      </c>
      <c r="R10" s="20" t="e">
        <f>+#REF!</f>
        <v>#REF!</v>
      </c>
      <c r="S10" s="21" t="e">
        <f t="shared" si="8"/>
        <v>#REF!</v>
      </c>
      <c r="T10" s="20">
        <v>2416700</v>
      </c>
      <c r="U10" s="21">
        <f t="shared" si="9"/>
        <v>2416700</v>
      </c>
      <c r="V10" s="20" t="e">
        <f>+#REF!</f>
        <v>#REF!</v>
      </c>
      <c r="W10" s="21" t="e">
        <f t="shared" si="10"/>
        <v>#REF!</v>
      </c>
      <c r="X10" s="20" t="e">
        <f>+#REF!</f>
        <v>#REF!</v>
      </c>
      <c r="Y10" s="21" t="e">
        <f>X10</f>
        <v>#REF!</v>
      </c>
      <c r="Z10" s="20" t="e">
        <f>+#REF!</f>
        <v>#REF!</v>
      </c>
      <c r="AA10" s="21" t="e">
        <f t="shared" si="12"/>
        <v>#REF!</v>
      </c>
      <c r="AB10" s="20" t="e">
        <f>#REF!</f>
        <v>#REF!</v>
      </c>
      <c r="AC10" s="21" t="e">
        <f t="shared" si="12"/>
        <v>#REF!</v>
      </c>
      <c r="AD10" s="20" t="e">
        <f>+#REF!</f>
        <v>#REF!</v>
      </c>
      <c r="AE10" s="21" t="e">
        <f t="shared" si="13"/>
        <v>#REF!</v>
      </c>
      <c r="AF10" s="20" t="e">
        <f>+#REF!</f>
        <v>#REF!</v>
      </c>
      <c r="AG10" s="21" t="e">
        <f t="shared" si="14"/>
        <v>#REF!</v>
      </c>
      <c r="AH10" s="20">
        <f>+'[1]Self insurance 201617'!R6</f>
        <v>4951227.3000000045</v>
      </c>
      <c r="AI10" s="21">
        <f t="shared" si="15"/>
        <v>4951227.3000000045</v>
      </c>
      <c r="AJ10" s="20">
        <f>+'[1]Self insurance 201617'!V6</f>
        <v>4861332.7200000044</v>
      </c>
      <c r="AK10" s="21">
        <f t="shared" si="16"/>
        <v>4861332.7200000044</v>
      </c>
      <c r="AL10" s="20">
        <f>+'[1]Self insurance 201617'!Z6</f>
        <v>4877095.2200000044</v>
      </c>
      <c r="AM10" s="21">
        <f t="shared" si="17"/>
        <v>4877095.2200000044</v>
      </c>
      <c r="AN10" s="20">
        <f>+'[1]Self insurance 201617'!AD6</f>
        <v>4892857.7200000044</v>
      </c>
      <c r="AO10" s="21">
        <f t="shared" si="18"/>
        <v>4892857.7200000044</v>
      </c>
      <c r="AP10" s="20">
        <f>+'[1]Self insurance 201617'!AH6</f>
        <v>4858320.530000004</v>
      </c>
      <c r="AQ10" s="21">
        <f t="shared" si="19"/>
        <v>4858320.530000004</v>
      </c>
      <c r="AR10" s="20">
        <f>+'[1]Self insurance 201617'!AL6</f>
        <v>4917026.4700000044</v>
      </c>
      <c r="AS10" s="21">
        <f t="shared" si="20"/>
        <v>4917026.4700000044</v>
      </c>
      <c r="AT10" s="20">
        <f>+'[1]Self insurance 201617'!AP6</f>
        <v>4932788.9700000044</v>
      </c>
      <c r="AU10" s="21">
        <f t="shared" si="21"/>
        <v>4932788.9700000044</v>
      </c>
      <c r="AV10" s="20">
        <f>+'[1]Self insurance 201617'!AT6</f>
        <v>4948551.4700000044</v>
      </c>
      <c r="AW10" s="21">
        <f t="shared" si="22"/>
        <v>4948551.4700000044</v>
      </c>
      <c r="AX10" s="20">
        <f>+'[1]Self insurance 201617'!AX6</f>
        <v>4704152.4600000046</v>
      </c>
      <c r="AY10" s="21">
        <f t="shared" si="23"/>
        <v>4704152.4600000046</v>
      </c>
      <c r="AZ10" s="20">
        <f>'[1]Self insurance 201617'!BB6</f>
        <v>4719914.9600000046</v>
      </c>
      <c r="BA10" s="21">
        <f t="shared" si="24"/>
        <v>4719914.9600000046</v>
      </c>
      <c r="BB10" s="20">
        <f>'[1]Self insurance 201617'!BF6</f>
        <v>4735677.4600000046</v>
      </c>
      <c r="BC10" s="21">
        <f t="shared" si="25"/>
        <v>4735677.4600000046</v>
      </c>
      <c r="BD10" s="20">
        <f>'[1]Self insurance 201617'!BJ6</f>
        <v>4751439.9600000046</v>
      </c>
      <c r="BE10" s="21">
        <f t="shared" si="26"/>
        <v>4751439.9600000046</v>
      </c>
      <c r="BF10" s="20">
        <f>+'[1]Self insurance 201617'!BN6</f>
        <v>4767202.4600000046</v>
      </c>
      <c r="BG10" s="21">
        <f t="shared" si="27"/>
        <v>4767202.4600000046</v>
      </c>
      <c r="BH10" s="20">
        <f>+'[1]Self insurance 201617'!BR6</f>
        <v>4710778.1300000045</v>
      </c>
      <c r="BI10" s="21">
        <f t="shared" si="28"/>
        <v>4710778.1300000045</v>
      </c>
      <c r="BJ10" s="20">
        <f>+'[1]Self insurance 201617'!BV6</f>
        <v>4726540.6300000045</v>
      </c>
      <c r="BK10" s="21">
        <f t="shared" si="29"/>
        <v>4726540.6300000045</v>
      </c>
      <c r="BL10" s="20">
        <f>+'[1]Self insurance 201617'!BZ6</f>
        <v>4742303.1300000045</v>
      </c>
      <c r="BM10" s="21">
        <f t="shared" si="30"/>
        <v>4742303.1300000045</v>
      </c>
      <c r="BN10" s="20">
        <f>+'[1]Self insurance 201617'!CD6</f>
        <v>4736008.2400000049</v>
      </c>
      <c r="BO10" s="21">
        <f t="shared" si="31"/>
        <v>4736008.2400000049</v>
      </c>
      <c r="BP10" s="20">
        <f>+'[1]Self insurance 201617'!CH6</f>
        <v>4751770.7400000049</v>
      </c>
      <c r="BQ10" s="21">
        <f t="shared" si="32"/>
        <v>4751770.7400000049</v>
      </c>
      <c r="BR10" s="20">
        <f>+'[1]Self insurance 201617'!CL6</f>
        <v>4335403.5500000045</v>
      </c>
      <c r="BS10" s="21">
        <f t="shared" si="33"/>
        <v>4335403.5500000045</v>
      </c>
      <c r="BT10" s="20">
        <f>'[1]Self insurance 201617'!CP6</f>
        <v>4351166.0500000045</v>
      </c>
      <c r="BU10" s="21">
        <f t="shared" si="34"/>
        <v>4351166.0500000045</v>
      </c>
      <c r="BV10" s="20">
        <f>+'[1]Self insurance 201617'!CT6</f>
        <v>5246771.0800000047</v>
      </c>
      <c r="BW10" s="21">
        <f t="shared" si="35"/>
        <v>5246771.0800000047</v>
      </c>
      <c r="BX10" s="20">
        <f>'[1]Self insurance 201617'!CX6</f>
        <v>5313771.0800000047</v>
      </c>
      <c r="BY10" s="21">
        <f t="shared" si="36"/>
        <v>5313771.0800000047</v>
      </c>
      <c r="BZ10" s="20">
        <f>'[1]Self insurance 201617'!DB6</f>
        <v>5380771.0800000047</v>
      </c>
      <c r="CA10" s="21">
        <f t="shared" si="37"/>
        <v>5380771.0800000047</v>
      </c>
      <c r="CB10" s="20">
        <f>+'[1]Self insurance 201617'!DF6</f>
        <v>5447771.0800000047</v>
      </c>
      <c r="CC10" s="21">
        <f t="shared" si="38"/>
        <v>5447771.0800000047</v>
      </c>
      <c r="CD10" s="20">
        <v>5447771</v>
      </c>
      <c r="CE10" s="21">
        <f t="shared" si="39"/>
        <v>5447771</v>
      </c>
      <c r="CF10" s="20">
        <f>'[1]Self insurance 201617'!DN6</f>
        <v>5381269.6000000043</v>
      </c>
      <c r="CG10" s="21">
        <f t="shared" si="40"/>
        <v>5381269.6000000043</v>
      </c>
      <c r="CH10" s="20">
        <f>'[1]Self insurance 201617'!DR6</f>
        <v>5378109.6000000043</v>
      </c>
      <c r="CI10" s="21">
        <f t="shared" si="41"/>
        <v>5378109.6000000043</v>
      </c>
      <c r="CJ10" s="20">
        <f>'[1]Self insurance 201617'!DV6</f>
        <v>5445109.6000000043</v>
      </c>
      <c r="CK10" s="21">
        <f t="shared" si="42"/>
        <v>5445109.6000000043</v>
      </c>
      <c r="CL10" s="20">
        <f>'[1]Self insurance 201617'!DZ6</f>
        <v>5512109.6000000043</v>
      </c>
      <c r="CM10" s="21">
        <f t="shared" si="43"/>
        <v>5512109.6000000043</v>
      </c>
      <c r="CN10" s="20">
        <f>'[1]Self insurance 201617'!ED6</f>
        <v>5579109.6000000043</v>
      </c>
      <c r="CO10" s="21">
        <f t="shared" si="44"/>
        <v>5579109.6000000043</v>
      </c>
      <c r="CP10" s="20">
        <f>'[1]Self insurance 201617'!EH6</f>
        <v>5620457.4200000046</v>
      </c>
      <c r="CQ10" s="21">
        <f t="shared" si="45"/>
        <v>5620457.4200000046</v>
      </c>
      <c r="CR10" s="20">
        <f>'[1]Self insurance 201617'!EL6</f>
        <v>5609758.2300000042</v>
      </c>
      <c r="CS10" s="21">
        <f t="shared" si="46"/>
        <v>5609758.2300000042</v>
      </c>
      <c r="CT10" s="20">
        <f>'[1]Self insurance 201617'!EP6</f>
        <v>5314961.5400000038</v>
      </c>
      <c r="CU10" s="21">
        <f t="shared" si="47"/>
        <v>5314961.5400000038</v>
      </c>
      <c r="CV10" s="20">
        <f>'[1]Self insurance 201617'!ET6</f>
        <v>5381961.5400000038</v>
      </c>
      <c r="CW10" s="21">
        <f t="shared" si="48"/>
        <v>5381961.5400000038</v>
      </c>
      <c r="CX10" s="20">
        <f>'[1]Self insurance 201617'!EX6</f>
        <v>5448961.5400000038</v>
      </c>
      <c r="CY10" s="21">
        <f t="shared" si="49"/>
        <v>5448961.5400000038</v>
      </c>
      <c r="CZ10" s="20">
        <f>'[1]Self insurance 201617'!FB6</f>
        <v>5515961.5400000038</v>
      </c>
      <c r="DA10" s="21">
        <f t="shared" si="50"/>
        <v>5515961.5400000038</v>
      </c>
      <c r="DB10" s="20">
        <f>'[1]Self insurance 201617'!FF6</f>
        <v>5582961.5400000038</v>
      </c>
      <c r="DC10" s="21">
        <f t="shared" si="51"/>
        <v>5582961.5400000038</v>
      </c>
      <c r="DD10" s="20">
        <f>'[1]Self insurance 201617'!FJ6</f>
        <v>5649961.5400000038</v>
      </c>
      <c r="DE10" s="21">
        <f t="shared" si="52"/>
        <v>5649961.5400000038</v>
      </c>
      <c r="DF10" s="20">
        <f>'[1]Self insurance 201617'!FN6</f>
        <v>5716961.5400000038</v>
      </c>
      <c r="DG10" s="21">
        <f t="shared" si="53"/>
        <v>5716961.5400000038</v>
      </c>
      <c r="DH10" s="20">
        <f>'[1]Self insurance 201617'!FR6</f>
        <v>5783961.5400000038</v>
      </c>
      <c r="DI10" s="21">
        <f t="shared" si="54"/>
        <v>5783961.5400000038</v>
      </c>
      <c r="DJ10" s="20">
        <f>+'[1]Self insurance 201617'!FV6</f>
        <v>5850961.5400000038</v>
      </c>
      <c r="DK10" s="21">
        <f t="shared" si="55"/>
        <v>5850961.5400000038</v>
      </c>
      <c r="DL10" s="20">
        <f>'[1]Self insurance 201617'!FZ6</f>
        <v>5917961.5400000038</v>
      </c>
      <c r="DM10" s="21">
        <f t="shared" si="56"/>
        <v>5917961.5400000038</v>
      </c>
      <c r="DN10" s="20">
        <f>'[1]Self insurance 201617'!GD6</f>
        <v>5984961.5400000038</v>
      </c>
      <c r="DO10" s="21">
        <f t="shared" si="57"/>
        <v>5984961.5400000038</v>
      </c>
      <c r="DP10" s="20">
        <f>'[1]Self insurance 201617'!GH6</f>
        <v>6051961.5400000038</v>
      </c>
      <c r="DQ10" s="21">
        <f t="shared" si="58"/>
        <v>6051961.5400000038</v>
      </c>
      <c r="DR10" s="20">
        <f>'[1]Self insurance 201617'!GL6</f>
        <v>6118961.5400000038</v>
      </c>
      <c r="DS10" s="21">
        <f t="shared" si="59"/>
        <v>6118961.5400000038</v>
      </c>
      <c r="DT10" s="20">
        <f>'[1]Self insurance 201617'!GP6</f>
        <v>6185961.5400000038</v>
      </c>
      <c r="DU10" s="21">
        <f t="shared" si="60"/>
        <v>6185961.5400000038</v>
      </c>
      <c r="DV10" s="20">
        <f>'[1]Self insurance 201617'!GT6</f>
        <v>6226281.5400000038</v>
      </c>
      <c r="DW10" s="21">
        <f t="shared" si="61"/>
        <v>6226281.5400000038</v>
      </c>
      <c r="DX10" s="20">
        <f>'[1]Self insurance 201617'!GX6</f>
        <v>6310281.5400000038</v>
      </c>
      <c r="DY10" s="21">
        <f t="shared" si="62"/>
        <v>6310281.5400000038</v>
      </c>
      <c r="DZ10" s="20">
        <f>'[1]Self insurance 201617'!HB6</f>
        <v>6394281.5400000038</v>
      </c>
      <c r="EA10" s="21">
        <f t="shared" si="63"/>
        <v>6394281.5400000038</v>
      </c>
      <c r="EB10" s="20">
        <f>'[1]Self insurance 201617'!HF6</f>
        <v>6478281.5400000038</v>
      </c>
      <c r="EC10" s="21">
        <f t="shared" si="64"/>
        <v>6478281.5400000038</v>
      </c>
      <c r="ED10" s="20">
        <f>'[1]Self insurance 201617'!HJ6</f>
        <v>6500298.9300000034</v>
      </c>
      <c r="EE10" s="21">
        <f t="shared" si="65"/>
        <v>6500298.9300000034</v>
      </c>
      <c r="EF10" s="20">
        <f>'[1]Self insurance 201617'!HN6</f>
        <v>6584298.9300000034</v>
      </c>
      <c r="EG10" s="21">
        <f t="shared" si="66"/>
        <v>6584298.9300000034</v>
      </c>
      <c r="EH10" s="20">
        <f>'[1]Self insurance 201617'!HR6</f>
        <v>6668298.9300000034</v>
      </c>
      <c r="EI10" s="21">
        <f t="shared" si="67"/>
        <v>6668298.9300000034</v>
      </c>
      <c r="EJ10" s="20">
        <f>'[1]Self insurance 201617'!HV6</f>
        <v>6732408.9300000034</v>
      </c>
      <c r="EK10" s="21">
        <f t="shared" si="68"/>
        <v>6732408.9300000034</v>
      </c>
      <c r="EL10" s="20">
        <f>'[1]Self insurance 201617'!HZ6</f>
        <v>6883508.5100000035</v>
      </c>
      <c r="EM10" s="21">
        <f t="shared" si="69"/>
        <v>6883508.5100000035</v>
      </c>
      <c r="EN10" s="20">
        <f>'[1]Self insurance 201617'!ID6</f>
        <v>26070246.130000003</v>
      </c>
      <c r="EO10" s="21">
        <f t="shared" si="70"/>
        <v>26070246.130000003</v>
      </c>
      <c r="EP10" s="20">
        <f>'[1]Self insurance 201617'!IH6</f>
        <v>25774111.190000001</v>
      </c>
      <c r="EQ10" s="21">
        <f t="shared" si="71"/>
        <v>25774111.190000001</v>
      </c>
      <c r="ER10" s="20">
        <f>'[1]Self insurance 201617'!IL6</f>
        <v>25858111.190000001</v>
      </c>
      <c r="ES10" s="21">
        <f t="shared" si="72"/>
        <v>25858111.190000001</v>
      </c>
      <c r="ET10" s="20">
        <f>'[1]Self insurance 201617'!IP6</f>
        <v>25942111.190000001</v>
      </c>
      <c r="EU10" s="21">
        <f t="shared" si="73"/>
        <v>25942111.190000001</v>
      </c>
      <c r="EV10" s="20">
        <f>'[1]Self insurance 201617'!IT6</f>
        <v>25561732.220000003</v>
      </c>
      <c r="EW10" s="21">
        <f t="shared" si="74"/>
        <v>25561732.220000003</v>
      </c>
      <c r="EX10" s="20">
        <f>'[1]Insurance 2021 2022'!J6</f>
        <v>25645732.220000003</v>
      </c>
      <c r="EY10" s="21">
        <f t="shared" si="75"/>
        <v>25645732.220000003</v>
      </c>
      <c r="EZ10" s="20">
        <f>'[1]Insurance 2021 2022'!N6</f>
        <v>25729732.220000003</v>
      </c>
      <c r="FA10" s="21">
        <f t="shared" si="76"/>
        <v>25729732.220000003</v>
      </c>
      <c r="FB10" s="20">
        <f>'[1]Insurance 2021 2022'!R6</f>
        <v>25911607.220000003</v>
      </c>
      <c r="FC10" s="21">
        <f t="shared" si="77"/>
        <v>25911607.220000003</v>
      </c>
      <c r="FD10" s="20">
        <f>'[1]Insurance 2021 2022'!V6</f>
        <v>26027007.220000003</v>
      </c>
      <c r="FE10" s="21">
        <f t="shared" si="78"/>
        <v>26027007.220000003</v>
      </c>
      <c r="FF10" s="20">
        <f>'[1]Insurance 2021 2022'!Z6</f>
        <v>26142407.220000003</v>
      </c>
      <c r="FG10" s="21">
        <f t="shared" si="79"/>
        <v>26142407.220000003</v>
      </c>
      <c r="FH10" s="20">
        <f>'[1]Insurance 2021 2022'!AD6</f>
        <v>26257807.220000003</v>
      </c>
      <c r="FI10" s="21">
        <f t="shared" si="80"/>
        <v>26257807.220000003</v>
      </c>
      <c r="FJ10" s="20">
        <f>'[1]Insurance 2021 2022'!AH6</f>
        <v>26349458.260000002</v>
      </c>
      <c r="FK10" s="21">
        <f t="shared" si="81"/>
        <v>26349458.260000002</v>
      </c>
      <c r="FL10" s="20">
        <f>'[1]Insurance 2021 2022'!AL6</f>
        <v>26464858.260000002</v>
      </c>
      <c r="FM10" s="21">
        <f t="shared" si="82"/>
        <v>26464858.260000002</v>
      </c>
      <c r="FN10" s="20">
        <f>'[1]Insurance 2021 2022'!AP6</f>
        <v>26550285.210000001</v>
      </c>
      <c r="FO10" s="21">
        <f t="shared" si="83"/>
        <v>26550285.210000001</v>
      </c>
      <c r="FP10" s="20">
        <f>'[1]Insurance 2021 2022'!AT6</f>
        <v>26665685.210000001</v>
      </c>
      <c r="FQ10" s="21">
        <f t="shared" si="84"/>
        <v>26665685.210000001</v>
      </c>
      <c r="FR10" s="20">
        <f>'[1]Insurance 2021 2022'!AX6</f>
        <v>26781085.210000001</v>
      </c>
      <c r="FS10" s="21">
        <f t="shared" si="85"/>
        <v>26781085.210000001</v>
      </c>
      <c r="FT10" s="20">
        <f>'[1]Insurance 2021 2022'!BB6</f>
        <v>26896485.210000001</v>
      </c>
      <c r="FU10" s="21">
        <f t="shared" si="86"/>
        <v>26896485.210000001</v>
      </c>
      <c r="FV10" s="20">
        <f>'[1]Insurance 2021 2022'!BF6</f>
        <v>27011885.210000001</v>
      </c>
      <c r="FW10" s="21">
        <f t="shared" si="87"/>
        <v>27011885.210000001</v>
      </c>
      <c r="FX10" s="20">
        <f>'[1]Insurance 2021 2022'!BJ6</f>
        <v>27127285.210000001</v>
      </c>
      <c r="FY10" s="21">
        <f t="shared" si="88"/>
        <v>27127285.210000001</v>
      </c>
      <c r="FZ10" s="20">
        <f>'[1]Insurance 2021 2022'!BN6</f>
        <v>27239302.600000001</v>
      </c>
      <c r="GA10" s="21">
        <f t="shared" si="89"/>
        <v>27239302.600000001</v>
      </c>
      <c r="GB10" s="20">
        <f>'[1]Insurance 2021 2022'!BR6</f>
        <v>27354702.600000001</v>
      </c>
      <c r="GC10" s="21">
        <f t="shared" si="90"/>
        <v>27354702.600000001</v>
      </c>
      <c r="GD10" s="20">
        <f>'[1]Insurance 2021 2022'!BV6</f>
        <v>27456946.080000002</v>
      </c>
      <c r="GE10" s="21">
        <f t="shared" si="91"/>
        <v>27456946.080000002</v>
      </c>
      <c r="GF10" s="20">
        <f>'[1]Insurance 2021 2022'!BZ6</f>
        <v>25211482.350000001</v>
      </c>
      <c r="GG10" s="21">
        <f t="shared" si="92"/>
        <v>25211482.350000001</v>
      </c>
      <c r="GH10" s="20">
        <f>'[1]Insurance 2021 2022'!CD6</f>
        <v>24028257.420000002</v>
      </c>
      <c r="GI10" s="21">
        <f t="shared" si="93"/>
        <v>24028257.420000002</v>
      </c>
      <c r="GJ10" s="20">
        <f>'[1]Insurance 2021 2022'!CH6</f>
        <v>22386912.600000001</v>
      </c>
      <c r="GK10" s="21">
        <f t="shared" si="94"/>
        <v>22386912.600000001</v>
      </c>
    </row>
    <row r="11" spans="1:193" x14ac:dyDescent="0.25">
      <c r="A11" s="19" t="s">
        <v>116</v>
      </c>
      <c r="B11" s="20">
        <f>+'[1]Cappital Replacement'!DC228</f>
        <v>28228536.620000005</v>
      </c>
      <c r="C11" s="21">
        <f t="shared" si="0"/>
        <v>28228536.620000005</v>
      </c>
      <c r="D11" s="20">
        <f>+'[1]Cappital Replacement'!DC232</f>
        <v>28044457.220000006</v>
      </c>
      <c r="E11" s="21">
        <f t="shared" si="1"/>
        <v>28044457.220000006</v>
      </c>
      <c r="F11" s="20">
        <f>+'[1]Cappital Replacement'!DC236</f>
        <v>24399209.180000007</v>
      </c>
      <c r="G11" s="21">
        <f t="shared" si="2"/>
        <v>24399209.180000007</v>
      </c>
      <c r="H11" s="20">
        <f>+'[1]Cappital Replacement'!DC240</f>
        <v>23565977.400000006</v>
      </c>
      <c r="I11" s="21">
        <f t="shared" si="3"/>
        <v>23565977.400000006</v>
      </c>
      <c r="J11" s="20">
        <f>+'[1]Cappital Replacement'!DC244</f>
        <v>21090144.810000006</v>
      </c>
      <c r="K11" s="21">
        <f t="shared" si="4"/>
        <v>21090144.810000006</v>
      </c>
      <c r="L11" s="20">
        <f>+'[1]Cappital Replacement'!DC248</f>
        <v>18535344.870000005</v>
      </c>
      <c r="M11" s="21">
        <f t="shared" si="5"/>
        <v>18535344.870000005</v>
      </c>
      <c r="N11" s="20">
        <f>+'[1]Cappital Replacement'!DC252</f>
        <v>18597582.350000005</v>
      </c>
      <c r="O11" s="21">
        <f t="shared" si="6"/>
        <v>18597582.350000005</v>
      </c>
      <c r="P11" s="20">
        <f>+'[1]Cappital Replacement'!DC256</f>
        <v>16491519.630000006</v>
      </c>
      <c r="Q11" s="21">
        <f t="shared" si="7"/>
        <v>16491519.630000006</v>
      </c>
      <c r="R11" s="20">
        <f>+'[1]Cappital Replacement'!DC260</f>
        <v>24927919.390000008</v>
      </c>
      <c r="S11" s="21">
        <f t="shared" si="8"/>
        <v>24927919.390000008</v>
      </c>
      <c r="T11" s="20">
        <f>+'[1]Cappital Replacement'!DC264</f>
        <v>22359503.470000006</v>
      </c>
      <c r="U11" s="21">
        <f t="shared" si="9"/>
        <v>22359503.470000006</v>
      </c>
      <c r="V11" s="20">
        <f>+'[1]Cappital Replacement'!DC268</f>
        <v>20811537.320000008</v>
      </c>
      <c r="W11" s="21">
        <f t="shared" si="10"/>
        <v>20811537.320000008</v>
      </c>
      <c r="X11" s="20">
        <f>+'[1]Cappital Replacement'!DC272</f>
        <v>18331054.040000007</v>
      </c>
      <c r="Y11" s="21">
        <f t="shared" si="11"/>
        <v>18331054.040000007</v>
      </c>
      <c r="Z11" s="20">
        <f>+'[1]Cappital Replacement'!DC276</f>
        <v>24109964.800000008</v>
      </c>
      <c r="AA11" s="21">
        <f t="shared" si="12"/>
        <v>24109964.800000008</v>
      </c>
      <c r="AB11" s="20">
        <f>'[1]Cappital Replacement'!DC280</f>
        <v>23276135.190000009</v>
      </c>
      <c r="AC11" s="21">
        <f t="shared" si="12"/>
        <v>23276135.190000009</v>
      </c>
      <c r="AD11" s="20">
        <f>+'[1]Cappital Replacement'!DC284</f>
        <v>23888106.020000007</v>
      </c>
      <c r="AE11" s="21">
        <f t="shared" si="13"/>
        <v>23888106.020000007</v>
      </c>
      <c r="AF11" s="20">
        <f>+'[1]Cappital Replacement'!DC288</f>
        <v>24637840.350000005</v>
      </c>
      <c r="AG11" s="21">
        <f t="shared" si="14"/>
        <v>24637840.350000005</v>
      </c>
      <c r="AH11" s="20">
        <f>+'[1]Cappital Replacement'!DC292</f>
        <v>25251607.400000006</v>
      </c>
      <c r="AI11" s="21">
        <f t="shared" si="15"/>
        <v>25251607.400000006</v>
      </c>
      <c r="AJ11" s="20">
        <f>+'[1]Cappital Replacement'!DC296</f>
        <v>24874900.340000007</v>
      </c>
      <c r="AK11" s="21">
        <f t="shared" si="16"/>
        <v>24874900.340000007</v>
      </c>
      <c r="AL11" s="20">
        <f>+'[1]Cappital Replacement'!DC300</f>
        <v>24391724.210000008</v>
      </c>
      <c r="AM11" s="21">
        <f t="shared" si="17"/>
        <v>24391724.210000008</v>
      </c>
      <c r="AN11" s="20">
        <f>+'[1]Cappital Replacement'!DC304</f>
        <v>25192160.170000009</v>
      </c>
      <c r="AO11" s="21">
        <f t="shared" si="18"/>
        <v>25192160.170000009</v>
      </c>
      <c r="AP11" s="20">
        <f>+'[1]Cappital Replacement'!DC308</f>
        <v>28797992.580000009</v>
      </c>
      <c r="AQ11" s="21">
        <f t="shared" si="19"/>
        <v>28797992.580000009</v>
      </c>
      <c r="AR11" s="20">
        <f>+'[1]Cappital Replacement'!DC312</f>
        <v>27892960.270000011</v>
      </c>
      <c r="AS11" s="21">
        <f t="shared" si="20"/>
        <v>27892960.270000011</v>
      </c>
      <c r="AT11" s="20">
        <f>+'[1]Cappital Replacement'!DC316</f>
        <v>28843185.99000001</v>
      </c>
      <c r="AU11" s="21">
        <f t="shared" si="21"/>
        <v>28843185.99000001</v>
      </c>
      <c r="AV11" s="20">
        <f>+'[1]Cappital Replacement'!DC320</f>
        <v>29191614.95000001</v>
      </c>
      <c r="AW11" s="21">
        <f t="shared" si="22"/>
        <v>29191614.95000001</v>
      </c>
      <c r="AX11" s="20">
        <f>+'[1]Cappital Replacement'!DC324</f>
        <v>22593119.65000001</v>
      </c>
      <c r="AY11" s="21">
        <f t="shared" si="23"/>
        <v>22593119.65000001</v>
      </c>
      <c r="AZ11" s="20">
        <f>'[1]Cappital Replacement'!DC328</f>
        <v>23395991.65000001</v>
      </c>
      <c r="BA11" s="21">
        <f t="shared" si="24"/>
        <v>23395991.65000001</v>
      </c>
      <c r="BB11" s="20">
        <f>'[1]Cappital Replacement'!DC332</f>
        <v>23177025.65000001</v>
      </c>
      <c r="BC11" s="21">
        <f t="shared" si="25"/>
        <v>23177025.65000001</v>
      </c>
      <c r="BD11" s="20">
        <f>'[1]Cappital Replacement'!DC336</f>
        <v>22554917.920000009</v>
      </c>
      <c r="BE11" s="21">
        <f t="shared" si="26"/>
        <v>22554917.920000009</v>
      </c>
      <c r="BF11" s="20">
        <f>+'[1]Cappital Replacement'!DC340</f>
        <v>15763554.31000001</v>
      </c>
      <c r="BG11" s="21">
        <f t="shared" si="27"/>
        <v>15763554.31000001</v>
      </c>
      <c r="BH11" s="20">
        <f>+'[1]Cappital Replacement'!DC344</f>
        <v>16195699.110000011</v>
      </c>
      <c r="BI11" s="21">
        <f t="shared" si="28"/>
        <v>16195699.110000011</v>
      </c>
      <c r="BJ11" s="20">
        <f>+'[1]Cappital Replacement'!DC348</f>
        <v>15621093.440000011</v>
      </c>
      <c r="BK11" s="21">
        <f t="shared" si="29"/>
        <v>15621093.440000011</v>
      </c>
      <c r="BL11" s="20">
        <f>+'[1]Cappital Replacement'!DC352</f>
        <v>16840426.070000011</v>
      </c>
      <c r="BM11" s="21">
        <f t="shared" si="30"/>
        <v>16840426.070000011</v>
      </c>
      <c r="BN11" s="20">
        <f>+'[1]Cappital Replacement'!DC356</f>
        <v>17543674.480000012</v>
      </c>
      <c r="BO11" s="21">
        <f t="shared" si="31"/>
        <v>17543674.480000012</v>
      </c>
      <c r="BP11" s="20">
        <f>+'[1]Cappital Replacement'!DC360</f>
        <v>21758395.110000011</v>
      </c>
      <c r="BQ11" s="21">
        <f t="shared" si="32"/>
        <v>21758395.110000011</v>
      </c>
      <c r="BR11" s="20">
        <f>+'[1]Cappital Replacement'!DC364</f>
        <v>21280873.110000011</v>
      </c>
      <c r="BS11" s="21">
        <f t="shared" si="33"/>
        <v>21280873.110000011</v>
      </c>
      <c r="BT11" s="20">
        <f>'[1]Cappital Replacement'!DC368</f>
        <v>20733541.04000001</v>
      </c>
      <c r="BU11" s="21">
        <f t="shared" si="34"/>
        <v>20733541.04000001</v>
      </c>
      <c r="BV11" s="20">
        <f>+'[1]Cappital Replacement'!DC372</f>
        <v>19515807.010000009</v>
      </c>
      <c r="BW11" s="21">
        <f t="shared" si="35"/>
        <v>19515807.010000009</v>
      </c>
      <c r="BX11" s="20">
        <f>'[1]Cappital Replacement'!DC376</f>
        <v>21740164.880000006</v>
      </c>
      <c r="BY11" s="21">
        <f t="shared" si="36"/>
        <v>21740164.880000006</v>
      </c>
      <c r="BZ11" s="20">
        <f>'[1]Cappital Replacement'!DC380</f>
        <v>21684940.970000006</v>
      </c>
      <c r="CA11" s="21">
        <f t="shared" si="37"/>
        <v>21684940.970000006</v>
      </c>
      <c r="CB11" s="20">
        <f>+'[1]Cappital Replacement'!DC384</f>
        <v>22792737.260000009</v>
      </c>
      <c r="CC11" s="21">
        <f t="shared" si="38"/>
        <v>22792737.260000009</v>
      </c>
      <c r="CD11" s="20">
        <v>22792737</v>
      </c>
      <c r="CE11" s="21">
        <f t="shared" si="39"/>
        <v>22792737</v>
      </c>
      <c r="CF11" s="20">
        <f>'[1]Cappital Replacement'!DC392</f>
        <v>18411335.670000006</v>
      </c>
      <c r="CG11" s="21">
        <f t="shared" si="40"/>
        <v>18411335.670000006</v>
      </c>
      <c r="CH11" s="20">
        <f>'[1]Cappital Replacement'!DC396</f>
        <v>22892845.500000004</v>
      </c>
      <c r="CI11" s="21">
        <f t="shared" si="41"/>
        <v>22892845.500000004</v>
      </c>
      <c r="CJ11" s="20">
        <f>'[1]Cappital Replacement'!DC400</f>
        <v>27821586.450000003</v>
      </c>
      <c r="CK11" s="21">
        <f t="shared" si="42"/>
        <v>27821586.450000003</v>
      </c>
      <c r="CL11" s="20">
        <f>'[1]Cappital Replacement'!DC404</f>
        <v>32677194.040000007</v>
      </c>
      <c r="CM11" s="21">
        <f t="shared" si="43"/>
        <v>32677194.040000007</v>
      </c>
      <c r="CN11" s="20">
        <f>'[1]Cappital Replacement'!DC408</f>
        <v>33680028.56000001</v>
      </c>
      <c r="CO11" s="21">
        <f t="shared" si="44"/>
        <v>33680028.56000001</v>
      </c>
      <c r="CP11" s="20">
        <f>'[1]Cappital Replacement'!DC412</f>
        <v>36734107.370000012</v>
      </c>
      <c r="CQ11" s="21">
        <f t="shared" si="45"/>
        <v>36734107.370000012</v>
      </c>
      <c r="CR11" s="20">
        <f>'[1]Cappital Replacement'!DC416</f>
        <v>34797636.690000013</v>
      </c>
      <c r="CS11" s="21">
        <f t="shared" si="46"/>
        <v>34797636.690000013</v>
      </c>
      <c r="CT11" s="20">
        <f>'[1]Cappital Replacement'!DC420</f>
        <v>26122391.870000016</v>
      </c>
      <c r="CU11" s="21">
        <f t="shared" si="47"/>
        <v>26122391.870000016</v>
      </c>
      <c r="CV11" s="20">
        <f>'[1]Cappital Replacement'!DC424</f>
        <v>34997772.990000017</v>
      </c>
      <c r="CW11" s="21">
        <f t="shared" si="48"/>
        <v>34997772.990000017</v>
      </c>
      <c r="CX11" s="20">
        <f>'[1]Cappital Replacement'!DC428</f>
        <v>36051296.76000002</v>
      </c>
      <c r="CY11" s="21">
        <f t="shared" si="49"/>
        <v>36051296.76000002</v>
      </c>
      <c r="CZ11" s="20">
        <f>'[1]Cappital Replacement'!DC432</f>
        <v>36137936.050000019</v>
      </c>
      <c r="DA11" s="21">
        <f t="shared" si="50"/>
        <v>36137936.050000019</v>
      </c>
      <c r="DB11" s="20">
        <f>'[1]Cappital Replacement'!DC436</f>
        <v>36499676.980000019</v>
      </c>
      <c r="DC11" s="21">
        <f t="shared" si="51"/>
        <v>36499676.980000019</v>
      </c>
      <c r="DD11" s="20">
        <f>'[1]Cappital Replacement'!DC440</f>
        <v>37539830.970000021</v>
      </c>
      <c r="DE11" s="21">
        <f t="shared" si="52"/>
        <v>37539830.970000021</v>
      </c>
      <c r="DF11" s="20">
        <f>'[1]Cappital Replacement'!DC444</f>
        <v>38175423.020000018</v>
      </c>
      <c r="DG11" s="21">
        <f t="shared" si="53"/>
        <v>38175423.020000018</v>
      </c>
      <c r="DH11" s="20">
        <f>'[1]Cappital Replacement'!DC448</f>
        <v>41175963.450000018</v>
      </c>
      <c r="DI11" s="21">
        <f t="shared" si="54"/>
        <v>41175963.450000018</v>
      </c>
      <c r="DJ11" s="20">
        <f>+'[1]Cappital Replacement'!DC452</f>
        <v>45842882.920000017</v>
      </c>
      <c r="DK11" s="21">
        <f t="shared" si="55"/>
        <v>45842882.920000017</v>
      </c>
      <c r="DL11" s="20">
        <f>'[1]Cappital Replacement'!DC456</f>
        <v>48736181.040000014</v>
      </c>
      <c r="DM11" s="21">
        <f t="shared" si="56"/>
        <v>48736181.040000014</v>
      </c>
      <c r="DN11" s="20">
        <f>'[1]Cappital Replacement'!DC460</f>
        <v>54728049.120000027</v>
      </c>
      <c r="DO11" s="21">
        <f t="shared" si="57"/>
        <v>54728049.120000027</v>
      </c>
      <c r="DP11" s="20">
        <f>'[1]Cappital Replacement'!DC464</f>
        <v>60161083.080000028</v>
      </c>
      <c r="DQ11" s="21">
        <f t="shared" si="58"/>
        <v>60161083.080000028</v>
      </c>
      <c r="DR11" s="20">
        <f>'[1]Cappital Replacement'!DC468</f>
        <v>59473146.260000028</v>
      </c>
      <c r="DS11" s="21">
        <f t="shared" si="59"/>
        <v>59473146.260000028</v>
      </c>
      <c r="DT11" s="20">
        <f>'[1]Cappital Replacement'!DC472</f>
        <v>65473146.260000028</v>
      </c>
      <c r="DU11" s="21">
        <f t="shared" si="60"/>
        <v>65473146.260000028</v>
      </c>
      <c r="DV11" s="20">
        <f>'[1]Cappital Replacement'!DC476</f>
        <v>69470285.390000015</v>
      </c>
      <c r="DW11" s="21">
        <f t="shared" si="61"/>
        <v>69470285.390000015</v>
      </c>
      <c r="DX11" s="20">
        <f>'[1]Cappital Replacement'!DC480</f>
        <v>70772762.360000014</v>
      </c>
      <c r="DY11" s="21">
        <f t="shared" si="62"/>
        <v>70772762.360000014</v>
      </c>
      <c r="DZ11" s="20">
        <f>'[1]Cappital Replacement'!DC484</f>
        <v>74709341.63000001</v>
      </c>
      <c r="EA11" s="21">
        <f t="shared" si="63"/>
        <v>74709341.63000001</v>
      </c>
      <c r="EB11" s="20">
        <f>'[1]Cappital Replacement'!DC488</f>
        <v>81233333.63000001</v>
      </c>
      <c r="EC11" s="21">
        <f t="shared" si="64"/>
        <v>81233333.63000001</v>
      </c>
      <c r="ED11" s="20">
        <f>'[1]Cappital Replacement'!DC492</f>
        <v>87101723.500000015</v>
      </c>
      <c r="EE11" s="21">
        <f t="shared" si="65"/>
        <v>87101723.500000015</v>
      </c>
      <c r="EF11" s="20">
        <f>'[1]Cappital Replacement'!DC496</f>
        <v>93753150.13000001</v>
      </c>
      <c r="EG11" s="21">
        <f t="shared" si="66"/>
        <v>93753150.13000001</v>
      </c>
      <c r="EH11" s="20">
        <f>'[1]Cappital Replacement'!DC500</f>
        <v>96165508.890000015</v>
      </c>
      <c r="EI11" s="21">
        <f t="shared" si="67"/>
        <v>96165508.890000015</v>
      </c>
      <c r="EJ11" s="20">
        <f>'[1]Cappital Replacement'!DC504</f>
        <v>90549308.550000012</v>
      </c>
      <c r="EK11" s="21">
        <f t="shared" si="68"/>
        <v>90549308.550000012</v>
      </c>
      <c r="EL11" s="20">
        <f>'[1]Cappital Replacement'!DC508</f>
        <v>89006116.150000006</v>
      </c>
      <c r="EM11" s="21">
        <f t="shared" si="69"/>
        <v>89006116.150000006</v>
      </c>
      <c r="EN11" s="20">
        <f>'[1]Cappital Replacement'!DC512</f>
        <v>70791275.939999998</v>
      </c>
      <c r="EO11" s="21">
        <f t="shared" si="70"/>
        <v>70791275.939999998</v>
      </c>
      <c r="EP11" s="20">
        <f>'[1]Cappital Replacement'!DC516</f>
        <v>55828690</v>
      </c>
      <c r="EQ11" s="21">
        <f t="shared" si="71"/>
        <v>55828690</v>
      </c>
      <c r="ER11" s="20">
        <f>'[1]Cappital Replacement'!DC520</f>
        <v>60260823.847739644</v>
      </c>
      <c r="ES11" s="21">
        <f t="shared" si="72"/>
        <v>60260823.847739644</v>
      </c>
      <c r="ET11" s="20">
        <f>'[1]Cappital Replacement'!DC524</f>
        <v>64995758.827739641</v>
      </c>
      <c r="EU11" s="21">
        <f t="shared" si="73"/>
        <v>64995758.827739641</v>
      </c>
      <c r="EV11" s="20">
        <f>'[1]Cappital Replacement'!DC528</f>
        <v>69755601.317739636</v>
      </c>
      <c r="EW11" s="21">
        <f t="shared" si="74"/>
        <v>69755601.317739636</v>
      </c>
      <c r="EX11" s="20">
        <f>'[1]Cappital Replacement'!DC532</f>
        <v>70453730.68773964</v>
      </c>
      <c r="EY11" s="21">
        <f t="shared" si="75"/>
        <v>70453730.68773964</v>
      </c>
      <c r="EZ11" s="20">
        <f>'[1]Cappital Replacement'!DC536</f>
        <v>77085895.587739646</v>
      </c>
      <c r="FA11" s="21">
        <f t="shared" si="76"/>
        <v>77085895.587739646</v>
      </c>
      <c r="FB11" s="20">
        <f>'[1]Cappital Replacement'!DC540</f>
        <v>78248863.977739647</v>
      </c>
      <c r="FC11" s="21">
        <f t="shared" si="77"/>
        <v>78248863.977739647</v>
      </c>
      <c r="FD11" s="20">
        <f>'[1]Cappital Replacement'!DC544</f>
        <v>82971434.207739651</v>
      </c>
      <c r="FE11" s="21">
        <f t="shared" si="78"/>
        <v>82971434.207739651</v>
      </c>
      <c r="FF11" s="20">
        <f>'[1]Cappital Replacement'!DC548</f>
        <v>74909631.947739646</v>
      </c>
      <c r="FG11" s="21">
        <f t="shared" si="79"/>
        <v>74909631.947739646</v>
      </c>
      <c r="FH11" s="20">
        <f>'[1]Cappital Replacement'!DC552</f>
        <v>79582368.487739637</v>
      </c>
      <c r="FI11" s="21">
        <f t="shared" si="80"/>
        <v>79582368.487739637</v>
      </c>
      <c r="FJ11" s="20">
        <f>'[1]Cappital Replacement'!DC556</f>
        <v>85099614.847739637</v>
      </c>
      <c r="FK11" s="21">
        <f t="shared" si="81"/>
        <v>85099614.847739637</v>
      </c>
      <c r="FL11" s="20">
        <f>'[1]Cappital Replacement'!DC560</f>
        <v>88463717.297739655</v>
      </c>
      <c r="FM11" s="21">
        <f t="shared" si="82"/>
        <v>88463717.297739655</v>
      </c>
      <c r="FN11" s="20">
        <f>'[1]Cappital Replacement'!DC564</f>
        <v>69067069.797739655</v>
      </c>
      <c r="FO11" s="21">
        <f t="shared" si="83"/>
        <v>69067069.797739655</v>
      </c>
      <c r="FP11" s="20">
        <f>'[1]Cappital Replacement'!DC568</f>
        <v>78221415.227739662</v>
      </c>
      <c r="FQ11" s="21">
        <f t="shared" si="84"/>
        <v>78221415.227739662</v>
      </c>
      <c r="FR11" s="20">
        <f>'[1]Cappital Replacement'!DC572</f>
        <v>85810598.397739664</v>
      </c>
      <c r="FS11" s="21">
        <f t="shared" si="85"/>
        <v>85810598.397739664</v>
      </c>
      <c r="FT11" s="20">
        <f>'[1]Cappital Replacement'!DC576</f>
        <v>87519201.347739667</v>
      </c>
      <c r="FU11" s="21">
        <f t="shared" si="86"/>
        <v>87519201.347739667</v>
      </c>
      <c r="FV11" s="20">
        <f>'[1]Cappital Replacement'!DC580</f>
        <v>86576185.967739671</v>
      </c>
      <c r="FW11" s="21">
        <f t="shared" si="87"/>
        <v>86576185.967739671</v>
      </c>
      <c r="FX11" s="20">
        <f>'[1]Cappital Replacement'!DC584</f>
        <v>60866933.557739675</v>
      </c>
      <c r="FY11" s="21">
        <f t="shared" si="88"/>
        <v>60866933.557739675</v>
      </c>
      <c r="FZ11" s="20">
        <f>'[1]Cappital Replacement'!DC588</f>
        <v>68197649.077739671</v>
      </c>
      <c r="GA11" s="21">
        <f t="shared" si="89"/>
        <v>68197649.077739671</v>
      </c>
      <c r="GB11" s="20">
        <f>'[1]Cappital Replacement'!DC592</f>
        <v>64903930.497739673</v>
      </c>
      <c r="GC11" s="21">
        <f t="shared" si="90"/>
        <v>64903930.497739673</v>
      </c>
      <c r="GD11" s="20">
        <f>'[1]Cappital Replacement'!DC596</f>
        <v>46006793.147739671</v>
      </c>
      <c r="GE11" s="21">
        <f t="shared" si="91"/>
        <v>46006793.147739671</v>
      </c>
      <c r="GF11" s="20">
        <f>'[1]Cappital Replacement'!DC600</f>
        <v>53983941.73773966</v>
      </c>
      <c r="GG11" s="21">
        <f t="shared" si="92"/>
        <v>53983941.73773966</v>
      </c>
      <c r="GH11" s="20">
        <f>'[1]Cappital Replacement'!DC604</f>
        <v>95300778.597739652</v>
      </c>
      <c r="GI11" s="21">
        <f t="shared" si="93"/>
        <v>95300778.597739652</v>
      </c>
      <c r="GJ11" s="20">
        <f>'[1]Cappital Replacement'!DC608</f>
        <v>90554368.097739667</v>
      </c>
      <c r="GK11" s="21">
        <f t="shared" si="94"/>
        <v>90554368.097739667</v>
      </c>
    </row>
    <row r="12" spans="1:193" x14ac:dyDescent="0.25">
      <c r="A12" s="23" t="s">
        <v>133</v>
      </c>
      <c r="B12" s="20">
        <v>1007546.86</v>
      </c>
      <c r="C12" s="21">
        <f t="shared" si="0"/>
        <v>1007546.86</v>
      </c>
      <c r="D12" s="20">
        <v>1024803.53</v>
      </c>
      <c r="E12" s="21">
        <f t="shared" si="1"/>
        <v>1024803.53</v>
      </c>
      <c r="F12" s="20">
        <v>1012433.74</v>
      </c>
      <c r="G12" s="21">
        <f t="shared" si="2"/>
        <v>1012433.74</v>
      </c>
      <c r="H12" s="20">
        <v>1013505.7</v>
      </c>
      <c r="I12" s="21">
        <f t="shared" si="3"/>
        <v>1013505.7</v>
      </c>
      <c r="J12" s="20">
        <v>1013505.7</v>
      </c>
      <c r="K12" s="21">
        <f t="shared" si="4"/>
        <v>1013505.7</v>
      </c>
      <c r="L12" s="20">
        <v>1027666.02</v>
      </c>
      <c r="M12" s="21">
        <f t="shared" si="5"/>
        <v>1027666.02</v>
      </c>
      <c r="N12" s="20">
        <v>1027666.02</v>
      </c>
      <c r="O12" s="21">
        <f t="shared" si="6"/>
        <v>1027666.02</v>
      </c>
      <c r="P12" s="20">
        <v>1077199.8999999999</v>
      </c>
      <c r="Q12" s="21">
        <f t="shared" si="7"/>
        <v>1077199.8999999999</v>
      </c>
      <c r="R12" s="20">
        <v>1374008.11</v>
      </c>
      <c r="S12" s="21">
        <f t="shared" si="8"/>
        <v>1374008.11</v>
      </c>
      <c r="T12" s="20">
        <v>1259492.02</v>
      </c>
      <c r="U12" s="21">
        <f t="shared" si="9"/>
        <v>1259492.02</v>
      </c>
      <c r="V12" s="20">
        <v>1584069.95</v>
      </c>
      <c r="W12" s="21">
        <f t="shared" si="10"/>
        <v>1584069.95</v>
      </c>
      <c r="X12" s="20">
        <v>1965863.65</v>
      </c>
      <c r="Y12" s="21">
        <f t="shared" si="11"/>
        <v>1965863.65</v>
      </c>
      <c r="Z12" s="20">
        <v>1648717.39</v>
      </c>
      <c r="AA12" s="21">
        <f t="shared" si="12"/>
        <v>1648717.39</v>
      </c>
      <c r="AB12" s="20">
        <v>1827870.31</v>
      </c>
      <c r="AC12" s="21">
        <f t="shared" si="12"/>
        <v>1827870.31</v>
      </c>
      <c r="AD12" s="20">
        <v>1717325.88</v>
      </c>
      <c r="AE12" s="21">
        <f t="shared" si="13"/>
        <v>1717325.88</v>
      </c>
      <c r="AF12" s="20">
        <v>1653681.03</v>
      </c>
      <c r="AG12" s="21">
        <f t="shared" si="14"/>
        <v>1653681.03</v>
      </c>
      <c r="AH12" s="20">
        <v>1805755.77</v>
      </c>
      <c r="AI12" s="21">
        <f t="shared" si="15"/>
        <v>1805755.77</v>
      </c>
      <c r="AJ12" s="20">
        <v>1828644.45</v>
      </c>
      <c r="AK12" s="21">
        <f t="shared" si="16"/>
        <v>1828644.45</v>
      </c>
      <c r="AL12" s="20">
        <v>1799873.54</v>
      </c>
      <c r="AM12" s="21">
        <f t="shared" si="17"/>
        <v>1799873.54</v>
      </c>
      <c r="AN12" s="20">
        <v>1969517.2</v>
      </c>
      <c r="AO12" s="21">
        <f t="shared" si="18"/>
        <v>1969517.2</v>
      </c>
      <c r="AP12" s="20">
        <v>1942344.57</v>
      </c>
      <c r="AQ12" s="21">
        <f t="shared" si="19"/>
        <v>1942344.57</v>
      </c>
      <c r="AR12" s="20">
        <v>1918213.97</v>
      </c>
      <c r="AS12" s="21">
        <f t="shared" si="20"/>
        <v>1918213.97</v>
      </c>
      <c r="AT12" s="20">
        <v>2401272.87</v>
      </c>
      <c r="AU12" s="21">
        <f t="shared" si="21"/>
        <v>2401272.87</v>
      </c>
      <c r="AV12" s="20">
        <v>1174502.26</v>
      </c>
      <c r="AW12" s="21">
        <f t="shared" si="22"/>
        <v>1174502.26</v>
      </c>
      <c r="AX12" s="20">
        <v>2106430.11</v>
      </c>
      <c r="AY12" s="21">
        <f t="shared" si="23"/>
        <v>2106430.11</v>
      </c>
      <c r="AZ12" s="20">
        <v>2393683.9700000002</v>
      </c>
      <c r="BA12" s="21">
        <f t="shared" si="24"/>
        <v>2393683.9700000002</v>
      </c>
      <c r="BB12" s="20">
        <f>2393683.97+189200</f>
        <v>2582883.9700000002</v>
      </c>
      <c r="BC12" s="21">
        <f t="shared" si="25"/>
        <v>2582883.9700000002</v>
      </c>
      <c r="BD12" s="20">
        <v>2393683.9700000002</v>
      </c>
      <c r="BE12" s="21">
        <f t="shared" si="26"/>
        <v>2393683.9700000002</v>
      </c>
      <c r="BF12" s="20">
        <f>2393683.97+33000</f>
        <v>2426683.9700000002</v>
      </c>
      <c r="BG12" s="21">
        <f t="shared" si="27"/>
        <v>2426683.9700000002</v>
      </c>
      <c r="BH12" s="20">
        <f>2393683.97+33000</f>
        <v>2426683.9700000002</v>
      </c>
      <c r="BI12" s="21">
        <f t="shared" si="28"/>
        <v>2426683.9700000002</v>
      </c>
      <c r="BJ12" s="20">
        <f>2393683.97+33000+988000</f>
        <v>3414683.97</v>
      </c>
      <c r="BK12" s="21">
        <f t="shared" si="29"/>
        <v>3414683.97</v>
      </c>
      <c r="BL12" s="20">
        <v>3405000</v>
      </c>
      <c r="BM12" s="21">
        <f t="shared" si="30"/>
        <v>3405000</v>
      </c>
      <c r="BN12" s="20">
        <v>3205000</v>
      </c>
      <c r="BO12" s="21">
        <f t="shared" si="31"/>
        <v>3205000</v>
      </c>
      <c r="BP12" s="20">
        <v>1982000</v>
      </c>
      <c r="BQ12" s="21">
        <f t="shared" si="32"/>
        <v>1982000</v>
      </c>
      <c r="BR12" s="20">
        <v>1890200</v>
      </c>
      <c r="BS12" s="21">
        <f t="shared" si="33"/>
        <v>1890200</v>
      </c>
      <c r="BT12" s="20">
        <f>1890200+194000</f>
        <v>2084200</v>
      </c>
      <c r="BU12" s="21">
        <f t="shared" si="34"/>
        <v>2084200</v>
      </c>
      <c r="BV12" s="20">
        <f>2084200+90000</f>
        <v>2174200</v>
      </c>
      <c r="BW12" s="21">
        <f t="shared" si="35"/>
        <v>2174200</v>
      </c>
      <c r="BX12" s="20">
        <f>1084200+90000</f>
        <v>1174200</v>
      </c>
      <c r="BY12" s="21">
        <f t="shared" si="36"/>
        <v>1174200</v>
      </c>
      <c r="BZ12" s="20">
        <v>2253018.42</v>
      </c>
      <c r="CA12" s="21">
        <f t="shared" si="37"/>
        <v>2253018.42</v>
      </c>
      <c r="CB12" s="20">
        <f>2253018.42</f>
        <v>2253018.42</v>
      </c>
      <c r="CC12" s="21">
        <f t="shared" si="38"/>
        <v>2253018.42</v>
      </c>
      <c r="CD12" s="20">
        <v>2253018</v>
      </c>
      <c r="CE12" s="21">
        <f t="shared" si="39"/>
        <v>2253018</v>
      </c>
      <c r="CF12" s="20">
        <v>3444688.71</v>
      </c>
      <c r="CG12" s="21">
        <f t="shared" si="40"/>
        <v>3444688.71</v>
      </c>
      <c r="CH12" s="20">
        <f>[1]Unidentified!C7</f>
        <v>5475471.7999999998</v>
      </c>
      <c r="CI12" s="21">
        <f t="shared" si="41"/>
        <v>5475471.7999999998</v>
      </c>
      <c r="CJ12" s="20">
        <v>4850000</v>
      </c>
      <c r="CK12" s="21">
        <f t="shared" si="42"/>
        <v>4850000</v>
      </c>
      <c r="CL12" s="20">
        <v>4850000</v>
      </c>
      <c r="CM12" s="21">
        <f t="shared" si="43"/>
        <v>4850000</v>
      </c>
      <c r="CN12" s="20">
        <v>4040255.08</v>
      </c>
      <c r="CO12" s="21">
        <f t="shared" si="44"/>
        <v>4040255.08</v>
      </c>
      <c r="CP12" s="20">
        <v>3444688.71</v>
      </c>
      <c r="CQ12" s="21">
        <f t="shared" si="45"/>
        <v>3444688.71</v>
      </c>
      <c r="CR12" s="20">
        <f>[1]Unidentified!C11</f>
        <v>3708382.66</v>
      </c>
      <c r="CS12" s="21">
        <f t="shared" si="46"/>
        <v>3708382.66</v>
      </c>
      <c r="CT12" s="20">
        <f>[1]Unidentified!C12</f>
        <v>2678137.83</v>
      </c>
      <c r="CU12" s="21">
        <f t="shared" si="47"/>
        <v>2678137.83</v>
      </c>
      <c r="CV12" s="20">
        <v>2779006.86</v>
      </c>
      <c r="CW12" s="21">
        <f t="shared" si="48"/>
        <v>2779006.86</v>
      </c>
      <c r="CX12" s="20">
        <f>[1]Unidentified!C13</f>
        <v>2636346.58</v>
      </c>
      <c r="CY12" s="21">
        <f t="shared" si="49"/>
        <v>2636346.58</v>
      </c>
      <c r="CZ12" s="20">
        <f>[1]Unidentified!C14</f>
        <v>3665286.02</v>
      </c>
      <c r="DA12" s="21">
        <f t="shared" si="50"/>
        <v>3665286.02</v>
      </c>
      <c r="DB12" s="20">
        <f>[1]Unidentified!C15</f>
        <v>3609184.12</v>
      </c>
      <c r="DC12" s="21">
        <f t="shared" si="51"/>
        <v>3609184.12</v>
      </c>
      <c r="DD12" s="20">
        <f>[1]Unidentified!C16</f>
        <v>3559244.75</v>
      </c>
      <c r="DE12" s="21">
        <f t="shared" si="52"/>
        <v>3559244.75</v>
      </c>
      <c r="DF12" s="20">
        <f>[1]Unidentified!C17</f>
        <v>3460512.92</v>
      </c>
      <c r="DG12" s="21">
        <f t="shared" si="53"/>
        <v>3460512.92</v>
      </c>
      <c r="DH12" s="20">
        <f>[1]Unidentified!C18</f>
        <v>4171528.89</v>
      </c>
      <c r="DI12" s="21">
        <f t="shared" si="54"/>
        <v>4171528.89</v>
      </c>
      <c r="DJ12" s="20">
        <v>6872571.7999999989</v>
      </c>
      <c r="DK12" s="21">
        <f t="shared" si="55"/>
        <v>6872571.7999999989</v>
      </c>
      <c r="DL12" s="20">
        <v>7250000</v>
      </c>
      <c r="DM12" s="21">
        <f t="shared" si="56"/>
        <v>7250000</v>
      </c>
      <c r="DN12" s="20">
        <f>[1]Unidentified!C21</f>
        <v>4309923.68</v>
      </c>
      <c r="DO12" s="21">
        <f t="shared" si="57"/>
        <v>4309923.68</v>
      </c>
      <c r="DP12" s="20">
        <v>2404899.09</v>
      </c>
      <c r="DQ12" s="21">
        <f t="shared" si="58"/>
        <v>2404899.09</v>
      </c>
      <c r="DR12" s="20">
        <f>[1]Unidentified!C23</f>
        <v>7897093.5800000001</v>
      </c>
      <c r="DS12" s="21">
        <f t="shared" si="59"/>
        <v>7897093.5800000001</v>
      </c>
      <c r="DT12" s="20">
        <v>14821713.449999999</v>
      </c>
      <c r="DU12" s="21">
        <f t="shared" si="60"/>
        <v>14821713.449999999</v>
      </c>
      <c r="DV12" s="20">
        <f>[1]Unidentified!C25</f>
        <v>11330945.99</v>
      </c>
      <c r="DW12" s="21">
        <f t="shared" si="61"/>
        <v>11330945.99</v>
      </c>
      <c r="DX12" s="20">
        <f>[1]Unidentified!C26</f>
        <v>17402995.530000001</v>
      </c>
      <c r="DY12" s="21">
        <f t="shared" si="62"/>
        <v>17402995.530000001</v>
      </c>
      <c r="DZ12" s="20">
        <f>[1]Unidentified!C27</f>
        <v>15392587.689999999</v>
      </c>
      <c r="EA12" s="21">
        <f t="shared" si="63"/>
        <v>15392587.689999999</v>
      </c>
      <c r="EB12" s="20">
        <f>[1]Unidentified!C28</f>
        <v>13649591.720000001</v>
      </c>
      <c r="EC12" s="21">
        <f t="shared" si="64"/>
        <v>13649591.720000001</v>
      </c>
      <c r="ED12" s="20">
        <f>[1]Unidentified!C29</f>
        <v>16291356.640000001</v>
      </c>
      <c r="EE12" s="21">
        <f t="shared" si="65"/>
        <v>16291356.640000001</v>
      </c>
      <c r="EF12" s="20">
        <f>[1]Unidentified!C30</f>
        <v>18276759.120000001</v>
      </c>
      <c r="EG12" s="21">
        <f t="shared" si="66"/>
        <v>18276759.120000001</v>
      </c>
      <c r="EH12" s="20">
        <f>[1]Unidentified!C31</f>
        <v>18882127.239999998</v>
      </c>
      <c r="EI12" s="21">
        <f t="shared" si="67"/>
        <v>18882127.239999998</v>
      </c>
      <c r="EJ12" s="20">
        <v>15898749.65</v>
      </c>
      <c r="EK12" s="21">
        <f t="shared" si="68"/>
        <v>15898749.65</v>
      </c>
      <c r="EL12" s="20">
        <f>[1]Unidentified!C33</f>
        <v>16013524.060000001</v>
      </c>
      <c r="EM12" s="21">
        <f t="shared" si="69"/>
        <v>16013524.060000001</v>
      </c>
      <c r="EN12" s="20">
        <f>[1]Unidentified!C34</f>
        <v>17260479.940000001</v>
      </c>
      <c r="EO12" s="21">
        <f t="shared" si="70"/>
        <v>17260479.940000001</v>
      </c>
      <c r="EP12" s="20">
        <f>[1]Unidentified!C35</f>
        <v>7488390.4900000002</v>
      </c>
      <c r="EQ12" s="21">
        <f t="shared" si="71"/>
        <v>7488390.4900000002</v>
      </c>
      <c r="ER12" s="20">
        <f>[1]Unidentified!C37</f>
        <v>9050490.8900000006</v>
      </c>
      <c r="ES12" s="21">
        <f t="shared" si="72"/>
        <v>9050490.8900000006</v>
      </c>
      <c r="ET12" s="20">
        <f>[1]Unidentified!C38</f>
        <v>11919507.58</v>
      </c>
      <c r="EU12" s="21">
        <f t="shared" si="73"/>
        <v>11919507.58</v>
      </c>
      <c r="EV12" s="20">
        <f>[1]Unidentified!C39</f>
        <v>13439784.27</v>
      </c>
      <c r="EW12" s="21">
        <f t="shared" si="74"/>
        <v>13439784.27</v>
      </c>
      <c r="EX12" s="20">
        <f>[1]Unidentified!C40</f>
        <v>13957855.74</v>
      </c>
      <c r="EY12" s="21">
        <f t="shared" si="75"/>
        <v>13957855.74</v>
      </c>
      <c r="EZ12" s="20">
        <f>[1]Unidentified!C41</f>
        <v>13179375.470000001</v>
      </c>
      <c r="FA12" s="21">
        <f t="shared" si="76"/>
        <v>13179375.470000001</v>
      </c>
      <c r="FB12" s="20">
        <f>[1]Unidentified!C42</f>
        <v>15860425.960000001</v>
      </c>
      <c r="FC12" s="21">
        <f t="shared" si="77"/>
        <v>15860425.960000001</v>
      </c>
      <c r="FD12" s="20">
        <f>[1]Unidentified!C43</f>
        <v>14532208.73</v>
      </c>
      <c r="FE12" s="21">
        <f t="shared" si="78"/>
        <v>14532208.73</v>
      </c>
      <c r="FF12" s="20">
        <f>[1]Unidentified!C44</f>
        <v>15635112.720000001</v>
      </c>
      <c r="FG12" s="21">
        <f t="shared" si="79"/>
        <v>15635112.720000001</v>
      </c>
      <c r="FH12" s="20">
        <f>[1]Unidentified!C45</f>
        <v>12249169.380000001</v>
      </c>
      <c r="FI12" s="21">
        <f t="shared" si="80"/>
        <v>12249169.380000001</v>
      </c>
      <c r="FJ12" s="20">
        <f>[1]Unidentified!C46</f>
        <v>9841795.8900000006</v>
      </c>
      <c r="FK12" s="21">
        <f t="shared" si="81"/>
        <v>9841795.8900000006</v>
      </c>
      <c r="FL12" s="20">
        <f>[1]Unidentified!C47</f>
        <v>5850409.5700000003</v>
      </c>
      <c r="FM12" s="21">
        <f t="shared" si="82"/>
        <v>5850409.5700000003</v>
      </c>
      <c r="FN12" s="20">
        <f>[1]Unidentified!C48</f>
        <v>5736440.9199999999</v>
      </c>
      <c r="FO12" s="21">
        <f t="shared" si="83"/>
        <v>5736440.9199999999</v>
      </c>
      <c r="FP12" s="20">
        <f>[1]Unidentified!C50</f>
        <v>4301553</v>
      </c>
      <c r="FQ12" s="21">
        <f t="shared" si="84"/>
        <v>4301553</v>
      </c>
      <c r="FR12" s="20">
        <f>[1]Unidentified!C51</f>
        <v>6001553</v>
      </c>
      <c r="FS12" s="21">
        <f t="shared" si="85"/>
        <v>6001553</v>
      </c>
      <c r="FT12" s="20">
        <f>[1]Unidentified!C52</f>
        <v>7589324.7599999998</v>
      </c>
      <c r="FU12" s="21">
        <f t="shared" si="86"/>
        <v>7589324.7599999998</v>
      </c>
      <c r="FV12" s="20">
        <f>[1]Unidentified!C53</f>
        <v>5136201.63</v>
      </c>
      <c r="FW12" s="21">
        <f t="shared" si="87"/>
        <v>5136201.63</v>
      </c>
      <c r="FX12" s="20">
        <f>[1]Unidentified!C54</f>
        <v>7695005.8399999999</v>
      </c>
      <c r="FY12" s="21">
        <f t="shared" si="88"/>
        <v>7695005.8399999999</v>
      </c>
      <c r="FZ12" s="20">
        <f>[1]Unidentified!C55</f>
        <v>12672647.57</v>
      </c>
      <c r="GA12" s="21">
        <f t="shared" si="89"/>
        <v>12672647.57</v>
      </c>
      <c r="GB12" s="20">
        <f>[1]Unidentified!C56</f>
        <v>13195215</v>
      </c>
      <c r="GC12" s="21">
        <f t="shared" si="90"/>
        <v>13195215</v>
      </c>
      <c r="GD12" s="20">
        <f>[1]Unidentified!C57</f>
        <v>13819077</v>
      </c>
      <c r="GE12" s="21">
        <f t="shared" si="91"/>
        <v>13819077</v>
      </c>
      <c r="GF12" s="20">
        <f>[1]Unidentified!C58</f>
        <v>5076200.0999999996</v>
      </c>
      <c r="GG12" s="21">
        <f t="shared" si="92"/>
        <v>5076200.0999999996</v>
      </c>
      <c r="GH12" s="20">
        <f>[1]Unidentified!C59</f>
        <v>9185214.3900000006</v>
      </c>
      <c r="GI12" s="21">
        <f t="shared" si="93"/>
        <v>9185214.3900000006</v>
      </c>
      <c r="GJ12" s="20">
        <f>[1]Unidentified!C60</f>
        <v>19554118.18</v>
      </c>
      <c r="GK12" s="21">
        <f t="shared" si="94"/>
        <v>19554118.18</v>
      </c>
    </row>
    <row r="13" spans="1:193" x14ac:dyDescent="0.25">
      <c r="A13" s="23" t="s">
        <v>117</v>
      </c>
      <c r="B13" s="20">
        <f>+'[1]Performance bonus'!A9</f>
        <v>149307</v>
      </c>
      <c r="C13" s="21">
        <f t="shared" si="0"/>
        <v>149307</v>
      </c>
      <c r="D13" s="20">
        <f>'[1]Performance bonus'!A9</f>
        <v>149307</v>
      </c>
      <c r="E13" s="21">
        <f t="shared" si="1"/>
        <v>149307</v>
      </c>
      <c r="F13" s="20">
        <f>+'[1]Performance bonus'!A11</f>
        <v>165727.51999999999</v>
      </c>
      <c r="G13" s="21">
        <f t="shared" si="2"/>
        <v>165727.51999999999</v>
      </c>
      <c r="H13" s="20">
        <f>+'[1]Performance bonus'!A11</f>
        <v>165727.51999999999</v>
      </c>
      <c r="I13" s="21">
        <f t="shared" si="3"/>
        <v>165727.51999999999</v>
      </c>
      <c r="J13" s="20">
        <f>+'[1]Performance bonus'!A11</f>
        <v>165727.51999999999</v>
      </c>
      <c r="K13" s="21">
        <f t="shared" si="4"/>
        <v>165727.51999999999</v>
      </c>
      <c r="L13" s="20">
        <f>+'[1]Performance bonus'!A11</f>
        <v>165727.51999999999</v>
      </c>
      <c r="M13" s="21">
        <f t="shared" si="5"/>
        <v>165727.51999999999</v>
      </c>
      <c r="N13" s="20">
        <f>+'[1]Performance bonus'!A11</f>
        <v>165727.51999999999</v>
      </c>
      <c r="O13" s="21">
        <f t="shared" si="6"/>
        <v>165727.51999999999</v>
      </c>
      <c r="P13" s="20">
        <f>+'[1]Performance bonus'!A11</f>
        <v>165727.51999999999</v>
      </c>
      <c r="Q13" s="21">
        <f t="shared" si="7"/>
        <v>165727.51999999999</v>
      </c>
      <c r="R13" s="20">
        <f>+'[1]Performance bonus'!A11</f>
        <v>165727.51999999999</v>
      </c>
      <c r="S13" s="21">
        <f t="shared" si="8"/>
        <v>165727.51999999999</v>
      </c>
      <c r="T13" s="20">
        <f>+'[1]Performance bonus'!A11</f>
        <v>165727.51999999999</v>
      </c>
      <c r="U13" s="21">
        <f t="shared" si="9"/>
        <v>165727.51999999999</v>
      </c>
      <c r="V13" s="20">
        <f>+'[1]Performance bonus'!A11</f>
        <v>165727.51999999999</v>
      </c>
      <c r="W13" s="21">
        <f t="shared" si="10"/>
        <v>165727.51999999999</v>
      </c>
      <c r="X13" s="20">
        <f>+'[1]Performance bonus'!A11</f>
        <v>165727.51999999999</v>
      </c>
      <c r="Y13" s="21">
        <f t="shared" si="11"/>
        <v>165727.51999999999</v>
      </c>
      <c r="Z13" s="20">
        <v>307785</v>
      </c>
      <c r="AA13" s="21">
        <f t="shared" si="12"/>
        <v>307785</v>
      </c>
      <c r="AB13" s="20">
        <f>+'[1]Performance bonus'!A13</f>
        <v>185057.1</v>
      </c>
      <c r="AC13" s="21">
        <f t="shared" si="12"/>
        <v>185057.1</v>
      </c>
      <c r="AD13" s="20">
        <f>+'[1]Performance bonus'!A13</f>
        <v>185057.1</v>
      </c>
      <c r="AE13" s="21">
        <f t="shared" si="13"/>
        <v>185057.1</v>
      </c>
      <c r="AF13" s="20">
        <f>+'[1]Performance bonus'!A13</f>
        <v>185057.1</v>
      </c>
      <c r="AG13" s="21">
        <f t="shared" si="14"/>
        <v>185057.1</v>
      </c>
      <c r="AH13" s="20">
        <f>+'[1]Performance bonus'!A13</f>
        <v>185057.1</v>
      </c>
      <c r="AI13" s="21">
        <f t="shared" si="15"/>
        <v>185057.1</v>
      </c>
      <c r="AJ13" s="20">
        <f>+'[1]Performance bonus'!A13</f>
        <v>185057.1</v>
      </c>
      <c r="AK13" s="21">
        <f t="shared" si="16"/>
        <v>185057.1</v>
      </c>
      <c r="AL13" s="20">
        <f>+'[1]Performance bonus'!A13</f>
        <v>185057.1</v>
      </c>
      <c r="AM13" s="21">
        <f t="shared" si="17"/>
        <v>185057.1</v>
      </c>
      <c r="AN13" s="20">
        <f>+'[1]Performance bonus'!A13</f>
        <v>185057.1</v>
      </c>
      <c r="AO13" s="21">
        <f t="shared" si="18"/>
        <v>185057.1</v>
      </c>
      <c r="AP13" s="20">
        <f>+'[1]Performance bonus'!A13</f>
        <v>185057.1</v>
      </c>
      <c r="AQ13" s="21">
        <f t="shared" si="19"/>
        <v>185057.1</v>
      </c>
      <c r="AR13" s="20">
        <f>'[1]Performance bonus'!$A13</f>
        <v>185057.1</v>
      </c>
      <c r="AS13" s="21">
        <f t="shared" si="20"/>
        <v>185057.1</v>
      </c>
      <c r="AT13" s="20">
        <f>'[1]Performance bonus'!$A13</f>
        <v>185057.1</v>
      </c>
      <c r="AU13" s="21">
        <f t="shared" si="21"/>
        <v>185057.1</v>
      </c>
      <c r="AV13" s="20">
        <f>'[1]Performance bonus'!$A13</f>
        <v>185057.1</v>
      </c>
      <c r="AW13" s="21">
        <f t="shared" si="22"/>
        <v>185057.1</v>
      </c>
      <c r="AX13" s="20">
        <f>'[1]Performance bonus'!$A13</f>
        <v>185057.1</v>
      </c>
      <c r="AY13" s="21">
        <f t="shared" si="23"/>
        <v>185057.1</v>
      </c>
      <c r="AZ13" s="20">
        <f>'[1]Performance bonus'!$A13</f>
        <v>185057.1</v>
      </c>
      <c r="BA13" s="21">
        <f t="shared" si="24"/>
        <v>185057.1</v>
      </c>
      <c r="BB13" s="20">
        <f>'[1]Performance bonus'!A15</f>
        <v>307784.52833333332</v>
      </c>
      <c r="BC13" s="21">
        <f t="shared" si="25"/>
        <v>307784.52833333332</v>
      </c>
      <c r="BD13" s="20">
        <f>'[1]Performance bonus'!A15</f>
        <v>307784.52833333332</v>
      </c>
      <c r="BE13" s="21">
        <f t="shared" si="26"/>
        <v>307784.52833333332</v>
      </c>
      <c r="BF13" s="20">
        <f>+'[1]Performance bonus'!A15</f>
        <v>307784.52833333332</v>
      </c>
      <c r="BG13" s="21">
        <f t="shared" si="27"/>
        <v>307784.52833333332</v>
      </c>
      <c r="BH13" s="20">
        <f>+'[1]Performance bonus'!A15</f>
        <v>307784.52833333332</v>
      </c>
      <c r="BI13" s="21">
        <f t="shared" si="28"/>
        <v>307784.52833333332</v>
      </c>
      <c r="BJ13" s="20">
        <f>+'[1]Performance bonus'!A15</f>
        <v>307784.52833333332</v>
      </c>
      <c r="BK13" s="21">
        <f t="shared" si="29"/>
        <v>307784.52833333332</v>
      </c>
      <c r="BL13" s="20">
        <f>+'[1]Performance bonus'!A15</f>
        <v>307784.52833333332</v>
      </c>
      <c r="BM13" s="21">
        <f t="shared" si="30"/>
        <v>307784.52833333332</v>
      </c>
      <c r="BN13" s="20">
        <f>+'[1]Performance bonus'!A15</f>
        <v>307784.52833333332</v>
      </c>
      <c r="BO13" s="21">
        <f t="shared" si="31"/>
        <v>307784.52833333332</v>
      </c>
      <c r="BP13" s="20">
        <f>+'[1]Performance bonus'!A15</f>
        <v>307784.52833333332</v>
      </c>
      <c r="BQ13" s="21">
        <f t="shared" si="32"/>
        <v>307784.52833333332</v>
      </c>
      <c r="BR13" s="20">
        <f>+'[1]Performance bonus'!A15</f>
        <v>307784.52833333332</v>
      </c>
      <c r="BS13" s="21">
        <f t="shared" si="33"/>
        <v>307784.52833333332</v>
      </c>
      <c r="BT13" s="20">
        <f>'[1]Performance bonus'!A15</f>
        <v>307784.52833333332</v>
      </c>
      <c r="BU13" s="21">
        <f t="shared" si="34"/>
        <v>307784.52833333332</v>
      </c>
      <c r="BV13" s="20">
        <f>+'[1]Performance bonus'!A15</f>
        <v>307784.52833333332</v>
      </c>
      <c r="BW13" s="21">
        <f t="shared" si="35"/>
        <v>307784.52833333332</v>
      </c>
      <c r="BX13" s="20">
        <f>'[1]Performance bonus'!A15</f>
        <v>307784.52833333332</v>
      </c>
      <c r="BY13" s="21">
        <f t="shared" si="36"/>
        <v>307784.52833333332</v>
      </c>
      <c r="BZ13" s="20">
        <f>'[1]Performance bonus'!A17</f>
        <v>778941</v>
      </c>
      <c r="CA13" s="21">
        <f t="shared" si="37"/>
        <v>778941</v>
      </c>
      <c r="CB13" s="20">
        <f>+'[1]Performance bonus'!A17</f>
        <v>778941</v>
      </c>
      <c r="CC13" s="21">
        <f t="shared" si="38"/>
        <v>778941</v>
      </c>
      <c r="CD13" s="20">
        <f>'[1]Performance bonus'!A17</f>
        <v>778941</v>
      </c>
      <c r="CE13" s="21">
        <f t="shared" si="39"/>
        <v>778941</v>
      </c>
      <c r="CF13" s="20">
        <f>'[1]Performance bonus'!A17</f>
        <v>778941</v>
      </c>
      <c r="CG13" s="21">
        <f t="shared" si="40"/>
        <v>778941</v>
      </c>
      <c r="CH13" s="20">
        <f>'[1]Performance bonus'!A17</f>
        <v>778941</v>
      </c>
      <c r="CI13" s="21">
        <f t="shared" si="41"/>
        <v>778941</v>
      </c>
      <c r="CJ13" s="20">
        <f>'[1]Performance bonus'!A17</f>
        <v>778941</v>
      </c>
      <c r="CK13" s="21">
        <f t="shared" si="42"/>
        <v>778941</v>
      </c>
      <c r="CL13" s="20">
        <f>'[1]Performance bonus'!A17</f>
        <v>778941</v>
      </c>
      <c r="CM13" s="21">
        <f t="shared" si="43"/>
        <v>778941</v>
      </c>
      <c r="CN13" s="20">
        <f>'[1]Performance bonus'!A17</f>
        <v>778941</v>
      </c>
      <c r="CO13" s="21">
        <f t="shared" si="44"/>
        <v>778941</v>
      </c>
      <c r="CP13" s="20">
        <f>'[1]Performance bonus'!A17</f>
        <v>778941</v>
      </c>
      <c r="CQ13" s="21">
        <f t="shared" si="45"/>
        <v>778941</v>
      </c>
      <c r="CR13" s="20">
        <f>'[1]Performance bonus'!A17</f>
        <v>778941</v>
      </c>
      <c r="CS13" s="21">
        <f t="shared" si="46"/>
        <v>778941</v>
      </c>
      <c r="CT13" s="20">
        <f>'[1]Performance bonus'!A17</f>
        <v>778941</v>
      </c>
      <c r="CU13" s="21">
        <f t="shared" si="47"/>
        <v>778941</v>
      </c>
      <c r="CV13" s="20">
        <f>'[1]Performance bonus'!A19</f>
        <v>947786.7</v>
      </c>
      <c r="CW13" s="21">
        <f t="shared" si="48"/>
        <v>947786.7</v>
      </c>
      <c r="CX13" s="20">
        <f>'[1]Performance bonus'!A19</f>
        <v>947786.7</v>
      </c>
      <c r="CY13" s="21">
        <f t="shared" si="49"/>
        <v>947786.7</v>
      </c>
      <c r="CZ13" s="20">
        <f>'[1]Performance bonus'!A19</f>
        <v>947786.7</v>
      </c>
      <c r="DA13" s="21">
        <f t="shared" si="50"/>
        <v>947786.7</v>
      </c>
      <c r="DB13" s="20">
        <f>'[1]Performance bonus'!A19</f>
        <v>947786.7</v>
      </c>
      <c r="DC13" s="21">
        <f t="shared" si="51"/>
        <v>947786.7</v>
      </c>
      <c r="DD13" s="20">
        <f>'[1]Performance bonus'!A19</f>
        <v>947786.7</v>
      </c>
      <c r="DE13" s="21">
        <f t="shared" si="52"/>
        <v>947786.7</v>
      </c>
      <c r="DF13" s="20">
        <f>'[1]Performance bonus'!A19</f>
        <v>947786.7</v>
      </c>
      <c r="DG13" s="21">
        <f t="shared" si="53"/>
        <v>947786.7</v>
      </c>
      <c r="DH13" s="20">
        <f>'[1]Performance bonus'!A19</f>
        <v>947786.7</v>
      </c>
      <c r="DI13" s="21">
        <f t="shared" si="54"/>
        <v>947786.7</v>
      </c>
      <c r="DJ13" s="20">
        <f>+'[1]Performance bonus'!A19</f>
        <v>947786.7</v>
      </c>
      <c r="DK13" s="21">
        <f t="shared" si="55"/>
        <v>947786.7</v>
      </c>
      <c r="DL13" s="20">
        <f>'[1]Performance bonus'!A19</f>
        <v>947786.7</v>
      </c>
      <c r="DM13" s="21">
        <f t="shared" si="56"/>
        <v>947786.7</v>
      </c>
      <c r="DN13" s="20">
        <f>'[1]Performance bonus'!A19</f>
        <v>947786.7</v>
      </c>
      <c r="DO13" s="21">
        <f t="shared" si="57"/>
        <v>947786.7</v>
      </c>
      <c r="DP13" s="20">
        <f>'[1]Performance bonus'!A19</f>
        <v>947786.7</v>
      </c>
      <c r="DQ13" s="21">
        <f t="shared" si="58"/>
        <v>947786.7</v>
      </c>
      <c r="DR13" s="20">
        <f>'[1]Performance bonus'!A19</f>
        <v>947786.7</v>
      </c>
      <c r="DS13" s="21">
        <f t="shared" si="59"/>
        <v>947786.7</v>
      </c>
      <c r="DT13" s="20">
        <f>'[1]Performance bonus'!A19</f>
        <v>947786.7</v>
      </c>
      <c r="DU13" s="21">
        <f t="shared" si="60"/>
        <v>947786.7</v>
      </c>
      <c r="DV13" s="20">
        <f>'[1]Performance bonus'!A21</f>
        <v>1011110.66</v>
      </c>
      <c r="DW13" s="21">
        <f t="shared" si="61"/>
        <v>1011110.66</v>
      </c>
      <c r="DX13" s="20">
        <f>'[1]Performance bonus'!A21</f>
        <v>1011110.66</v>
      </c>
      <c r="DY13" s="21">
        <f t="shared" si="62"/>
        <v>1011110.66</v>
      </c>
      <c r="DZ13" s="20">
        <f>'[1]Performance bonus'!A21</f>
        <v>1011110.66</v>
      </c>
      <c r="EA13" s="21">
        <f t="shared" si="63"/>
        <v>1011110.66</v>
      </c>
      <c r="EB13" s="20">
        <f>'[1]Performance bonus'!A21</f>
        <v>1011110.66</v>
      </c>
      <c r="EC13" s="21">
        <f t="shared" si="64"/>
        <v>1011110.66</v>
      </c>
      <c r="ED13" s="20">
        <f>'[1]Performance bonus'!A21</f>
        <v>1011110.66</v>
      </c>
      <c r="EE13" s="21">
        <f t="shared" si="65"/>
        <v>1011110.66</v>
      </c>
      <c r="EF13" s="20">
        <f>'[1]Performance bonus'!A21</f>
        <v>1011110.66</v>
      </c>
      <c r="EG13" s="21">
        <f t="shared" si="66"/>
        <v>1011110.66</v>
      </c>
      <c r="EH13" s="20">
        <f>'[1]Performance bonus'!A21</f>
        <v>1011110.66</v>
      </c>
      <c r="EI13" s="21">
        <f t="shared" si="67"/>
        <v>1011110.66</v>
      </c>
      <c r="EJ13" s="20">
        <f>'[1]Performance bonus'!A21</f>
        <v>1011110.66</v>
      </c>
      <c r="EK13" s="21">
        <f t="shared" si="68"/>
        <v>1011110.66</v>
      </c>
      <c r="EL13" s="20">
        <f>'[1]Performance bonus'!A21</f>
        <v>1011110.66</v>
      </c>
      <c r="EM13" s="21">
        <f t="shared" si="69"/>
        <v>1011110.66</v>
      </c>
      <c r="EN13" s="20">
        <f>'[1]Performance bonus'!A21</f>
        <v>1011110.66</v>
      </c>
      <c r="EO13" s="21">
        <f t="shared" si="70"/>
        <v>1011110.66</v>
      </c>
      <c r="EP13" s="20">
        <f>'[1]Performance bonus'!A21</f>
        <v>1011110.66</v>
      </c>
      <c r="EQ13" s="21">
        <f t="shared" si="71"/>
        <v>1011110.66</v>
      </c>
      <c r="ER13" s="20">
        <f>'[1]Performance bonus'!A23</f>
        <v>1037177.26116648</v>
      </c>
      <c r="ES13" s="21">
        <f t="shared" si="72"/>
        <v>1037177.26116648</v>
      </c>
      <c r="ET13" s="20">
        <f>'[1]Performance bonus'!A23</f>
        <v>1037177.26116648</v>
      </c>
      <c r="EU13" s="21">
        <f t="shared" si="73"/>
        <v>1037177.26116648</v>
      </c>
      <c r="EV13" s="20">
        <f>'[1]Performance bonus'!A23</f>
        <v>1037177.26116648</v>
      </c>
      <c r="EW13" s="21">
        <f t="shared" si="74"/>
        <v>1037177.26116648</v>
      </c>
      <c r="EX13" s="20">
        <f>'[1]Performance bonus'!A23</f>
        <v>1037177.26116648</v>
      </c>
      <c r="EY13" s="21">
        <f t="shared" si="75"/>
        <v>1037177.26116648</v>
      </c>
      <c r="EZ13" s="20">
        <f>'[1]Performance bonus'!A23</f>
        <v>1037177.26116648</v>
      </c>
      <c r="FA13" s="21">
        <f t="shared" si="76"/>
        <v>1037177.26116648</v>
      </c>
      <c r="FB13" s="20">
        <f>'[1]Performance bonus'!A23</f>
        <v>1037177.26116648</v>
      </c>
      <c r="FC13" s="21">
        <f t="shared" si="77"/>
        <v>1037177.26116648</v>
      </c>
      <c r="FD13" s="20">
        <f>'[1]Performance bonus'!A23</f>
        <v>1037177.26116648</v>
      </c>
      <c r="FE13" s="21">
        <f t="shared" si="78"/>
        <v>1037177.26116648</v>
      </c>
      <c r="FF13" s="20">
        <f>'[1]Performance bonus'!A23</f>
        <v>1037177.26116648</v>
      </c>
      <c r="FG13" s="21">
        <f t="shared" si="79"/>
        <v>1037177.26116648</v>
      </c>
      <c r="FH13" s="20">
        <f>'[1]Performance bonus'!A23</f>
        <v>1037177.26116648</v>
      </c>
      <c r="FI13" s="21">
        <f t="shared" si="80"/>
        <v>1037177.26116648</v>
      </c>
      <c r="FJ13" s="20">
        <f>'[1]Performance bonus'!A23</f>
        <v>1037177.26116648</v>
      </c>
      <c r="FK13" s="21">
        <f t="shared" si="81"/>
        <v>1037177.26116648</v>
      </c>
      <c r="FL13" s="20">
        <f>'[1]Performance bonus'!A23</f>
        <v>1037177.26116648</v>
      </c>
      <c r="FM13" s="21">
        <f t="shared" si="82"/>
        <v>1037177.26116648</v>
      </c>
      <c r="FN13" s="20">
        <f>'[1]Performance bonus'!A23</f>
        <v>1037177.26116648</v>
      </c>
      <c r="FO13" s="21">
        <f t="shared" si="83"/>
        <v>1037177.26116648</v>
      </c>
      <c r="FP13" s="20">
        <f>'[1]Performance bonus'!A23</f>
        <v>1037177.26116648</v>
      </c>
      <c r="FQ13" s="21">
        <f t="shared" si="84"/>
        <v>1037177.26116648</v>
      </c>
      <c r="FR13" s="20">
        <f>'[1]Performance bonus'!A25</f>
        <v>1037177.26</v>
      </c>
      <c r="FS13" s="21">
        <f t="shared" si="85"/>
        <v>1037177.26</v>
      </c>
      <c r="FT13" s="20">
        <f>'[1]Performance bonus'!A25</f>
        <v>1037177.26</v>
      </c>
      <c r="FU13" s="21">
        <f t="shared" si="86"/>
        <v>1037177.26</v>
      </c>
      <c r="FV13" s="20">
        <f>'[1]Performance bonus'!A25</f>
        <v>1037177.26</v>
      </c>
      <c r="FW13" s="21">
        <f t="shared" si="87"/>
        <v>1037177.26</v>
      </c>
      <c r="FX13" s="20">
        <f>'[1]Performance bonus'!A25</f>
        <v>1037177.26</v>
      </c>
      <c r="FY13" s="21">
        <f t="shared" si="88"/>
        <v>1037177.26</v>
      </c>
      <c r="FZ13" s="20">
        <f>'[1]Performance bonus'!A27</f>
        <v>1052735.04</v>
      </c>
      <c r="GA13" s="21">
        <f t="shared" si="89"/>
        <v>1052735.04</v>
      </c>
      <c r="GB13" s="20">
        <f>'[1]Performance bonus'!A27</f>
        <v>1052735.04</v>
      </c>
      <c r="GC13" s="21">
        <f t="shared" si="90"/>
        <v>1052735.04</v>
      </c>
      <c r="GD13" s="20">
        <f>'[1]Performance bonus'!A27</f>
        <v>1052735.04</v>
      </c>
      <c r="GE13" s="21">
        <f t="shared" si="91"/>
        <v>1052735.04</v>
      </c>
      <c r="GF13" s="20">
        <f>'[1]Performance bonus'!A27</f>
        <v>1052735.04</v>
      </c>
      <c r="GG13" s="21">
        <f t="shared" si="92"/>
        <v>1052735.04</v>
      </c>
      <c r="GH13" s="20">
        <f>'[1]Performance bonus'!A27</f>
        <v>1052735.04</v>
      </c>
      <c r="GI13" s="21">
        <f t="shared" si="93"/>
        <v>1052735.04</v>
      </c>
      <c r="GJ13" s="20">
        <f>'[1]Performance bonus'!A27</f>
        <v>1052735.04</v>
      </c>
      <c r="GK13" s="21">
        <f t="shared" si="94"/>
        <v>1052735.04</v>
      </c>
    </row>
    <row r="14" spans="1:193" x14ac:dyDescent="0.25">
      <c r="A14" s="19" t="s">
        <v>118</v>
      </c>
      <c r="B14" s="20">
        <v>6587988.3700000001</v>
      </c>
      <c r="C14" s="21">
        <f t="shared" si="0"/>
        <v>6587988.3700000001</v>
      </c>
      <c r="D14" s="20">
        <v>6934259</v>
      </c>
      <c r="E14" s="21">
        <f t="shared" si="1"/>
        <v>6934259</v>
      </c>
      <c r="F14" s="20">
        <v>6534240.3600000003</v>
      </c>
      <c r="G14" s="21">
        <f t="shared" si="2"/>
        <v>6534240.3600000003</v>
      </c>
      <c r="H14" s="20">
        <v>6670064.2300000004</v>
      </c>
      <c r="I14" s="21">
        <f t="shared" si="3"/>
        <v>6670064.2300000004</v>
      </c>
      <c r="J14" s="20">
        <v>5174702.17</v>
      </c>
      <c r="K14" s="21">
        <f t="shared" si="4"/>
        <v>5174702.17</v>
      </c>
      <c r="L14" s="20">
        <v>5122310.41</v>
      </c>
      <c r="M14" s="21">
        <f t="shared" si="5"/>
        <v>5122310.41</v>
      </c>
      <c r="N14" s="20">
        <v>4142079.02</v>
      </c>
      <c r="O14" s="21">
        <f t="shared" si="6"/>
        <v>4142079.02</v>
      </c>
      <c r="P14" s="20">
        <v>3660908.38</v>
      </c>
      <c r="Q14" s="21">
        <f t="shared" si="7"/>
        <v>3660908.38</v>
      </c>
      <c r="R14" s="20">
        <v>3265369.31</v>
      </c>
      <c r="S14" s="21">
        <f t="shared" si="8"/>
        <v>3265369.31</v>
      </c>
      <c r="T14" s="20">
        <v>3354360.51</v>
      </c>
      <c r="U14" s="21">
        <f t="shared" si="9"/>
        <v>3354360.51</v>
      </c>
      <c r="V14" s="20">
        <v>3276560.32</v>
      </c>
      <c r="W14" s="21">
        <f t="shared" si="10"/>
        <v>3276560.32</v>
      </c>
      <c r="X14" s="20">
        <v>3104447.44</v>
      </c>
      <c r="Y14" s="21">
        <f t="shared" si="11"/>
        <v>3104447.44</v>
      </c>
      <c r="Z14" s="20">
        <v>4325614</v>
      </c>
      <c r="AA14" s="21">
        <f t="shared" si="12"/>
        <v>4325614</v>
      </c>
      <c r="AB14" s="20">
        <v>3459624.09</v>
      </c>
      <c r="AC14" s="21">
        <f t="shared" si="12"/>
        <v>3459624.09</v>
      </c>
      <c r="AD14" s="20">
        <v>3244949.13</v>
      </c>
      <c r="AE14" s="21">
        <f t="shared" si="13"/>
        <v>3244949.13</v>
      </c>
      <c r="AF14" s="20">
        <v>3385118.88</v>
      </c>
      <c r="AG14" s="21">
        <f t="shared" si="14"/>
        <v>3385118.88</v>
      </c>
      <c r="AH14" s="20">
        <v>3383314.67</v>
      </c>
      <c r="AI14" s="21">
        <f t="shared" si="15"/>
        <v>3383314.67</v>
      </c>
      <c r="AJ14" s="20">
        <v>2716051.38</v>
      </c>
      <c r="AK14" s="21">
        <f t="shared" si="16"/>
        <v>2716051.38</v>
      </c>
      <c r="AL14" s="20">
        <v>3165203.21</v>
      </c>
      <c r="AM14" s="21">
        <f t="shared" si="17"/>
        <v>3165203.21</v>
      </c>
      <c r="AN14" s="20">
        <v>3359291.1899999995</v>
      </c>
      <c r="AO14" s="21">
        <f t="shared" si="18"/>
        <v>3359291.1899999995</v>
      </c>
      <c r="AP14" s="20">
        <v>4116948.38</v>
      </c>
      <c r="AQ14" s="21">
        <f t="shared" si="19"/>
        <v>4116948.38</v>
      </c>
      <c r="AR14" s="20">
        <v>4565615.49</v>
      </c>
      <c r="AS14" s="21">
        <f t="shared" si="20"/>
        <v>4565615.49</v>
      </c>
      <c r="AT14" s="20">
        <v>4712629.7399999993</v>
      </c>
      <c r="AU14" s="21">
        <f t="shared" si="21"/>
        <v>4712629.7399999993</v>
      </c>
      <c r="AV14" s="20">
        <v>4889461.41</v>
      </c>
      <c r="AW14" s="21">
        <f t="shared" si="22"/>
        <v>4889461.41</v>
      </c>
      <c r="AX14" s="20">
        <v>4325614.4000000004</v>
      </c>
      <c r="AY14" s="21">
        <f t="shared" si="23"/>
        <v>4325614.4000000004</v>
      </c>
      <c r="AZ14" s="20">
        <v>4325614.4000000004</v>
      </c>
      <c r="BA14" s="21">
        <f t="shared" si="24"/>
        <v>4325614.4000000004</v>
      </c>
      <c r="BB14" s="20">
        <v>4325614.4000000004</v>
      </c>
      <c r="BC14" s="21">
        <f t="shared" si="25"/>
        <v>4325614.4000000004</v>
      </c>
      <c r="BD14" s="20">
        <v>5968928.4299999997</v>
      </c>
      <c r="BE14" s="21">
        <f t="shared" si="26"/>
        <v>5968928.4299999997</v>
      </c>
      <c r="BF14" s="20">
        <v>5804938</v>
      </c>
      <c r="BG14" s="21">
        <f t="shared" si="27"/>
        <v>5804938</v>
      </c>
      <c r="BH14" s="20">
        <v>6966239.8099999996</v>
      </c>
      <c r="BI14" s="21">
        <f t="shared" si="28"/>
        <v>6966239.8099999996</v>
      </c>
      <c r="BJ14" s="20">
        <v>6163085.5199999996</v>
      </c>
      <c r="BK14" s="21">
        <f t="shared" si="29"/>
        <v>6163085.5199999996</v>
      </c>
      <c r="BL14" s="20">
        <v>6152951.6900000004</v>
      </c>
      <c r="BM14" s="21">
        <f t="shared" si="30"/>
        <v>6152951.6900000004</v>
      </c>
      <c r="BN14" s="20">
        <v>4417170.83</v>
      </c>
      <c r="BO14" s="21">
        <f t="shared" si="31"/>
        <v>4417170.83</v>
      </c>
      <c r="BP14" s="20">
        <v>4396229.63</v>
      </c>
      <c r="BQ14" s="21">
        <f t="shared" si="32"/>
        <v>4396229.63</v>
      </c>
      <c r="BR14" s="20">
        <v>4687673.83</v>
      </c>
      <c r="BS14" s="21">
        <f t="shared" si="33"/>
        <v>4687673.83</v>
      </c>
      <c r="BT14" s="20">
        <v>5696496.2199999997</v>
      </c>
      <c r="BU14" s="21">
        <f t="shared" si="34"/>
        <v>5696496.2199999997</v>
      </c>
      <c r="BV14" s="20">
        <v>6688280.1199999992</v>
      </c>
      <c r="BW14" s="21">
        <f t="shared" si="35"/>
        <v>6688280.1199999992</v>
      </c>
      <c r="BX14" s="20">
        <v>6803086.6399999997</v>
      </c>
      <c r="BY14" s="21">
        <f t="shared" si="36"/>
        <v>6803086.6399999997</v>
      </c>
      <c r="BZ14" s="20">
        <v>7096956.2300000004</v>
      </c>
      <c r="CA14" s="21">
        <f t="shared" si="37"/>
        <v>7096956.2300000004</v>
      </c>
      <c r="CB14" s="20">
        <v>7096956.2299999986</v>
      </c>
      <c r="CC14" s="21">
        <f t="shared" si="38"/>
        <v>7096956.2299999986</v>
      </c>
      <c r="CD14" s="20">
        <v>8330866</v>
      </c>
      <c r="CE14" s="21">
        <f t="shared" si="39"/>
        <v>8330866</v>
      </c>
      <c r="CF14" s="20">
        <v>8713831.7300000004</v>
      </c>
      <c r="CG14" s="21">
        <f t="shared" si="40"/>
        <v>8713831.7300000004</v>
      </c>
      <c r="CH14" s="20">
        <v>8220725.7199999997</v>
      </c>
      <c r="CI14" s="21">
        <f t="shared" si="41"/>
        <v>8220725.7199999997</v>
      </c>
      <c r="CJ14" s="20">
        <v>8240279.25</v>
      </c>
      <c r="CK14" s="21">
        <f t="shared" si="42"/>
        <v>8240279.25</v>
      </c>
      <c r="CL14" s="20">
        <v>6216742.5499999998</v>
      </c>
      <c r="CM14" s="21">
        <f t="shared" si="43"/>
        <v>6216742.5499999998</v>
      </c>
      <c r="CN14" s="20">
        <v>6200682.7699999996</v>
      </c>
      <c r="CO14" s="21">
        <f t="shared" si="44"/>
        <v>6200682.7699999996</v>
      </c>
      <c r="CP14" s="20">
        <v>5468619.3600000003</v>
      </c>
      <c r="CQ14" s="21">
        <f t="shared" si="45"/>
        <v>5468619.3600000003</v>
      </c>
      <c r="CR14" s="20">
        <v>5861559.5199999996</v>
      </c>
      <c r="CS14" s="21">
        <f t="shared" si="46"/>
        <v>5861559.5199999996</v>
      </c>
      <c r="CT14" s="20">
        <v>5783328.5700000003</v>
      </c>
      <c r="CU14" s="21">
        <f t="shared" si="47"/>
        <v>5783328.5700000003</v>
      </c>
      <c r="CV14" s="20">
        <v>5965268.4199999999</v>
      </c>
      <c r="CW14" s="21">
        <f t="shared" si="48"/>
        <v>5965268.4199999999</v>
      </c>
      <c r="CX14" s="20">
        <v>6067983.1600000001</v>
      </c>
      <c r="CY14" s="21">
        <f t="shared" si="49"/>
        <v>6067983.1600000001</v>
      </c>
      <c r="CZ14" s="20">
        <v>5609458.9199999999</v>
      </c>
      <c r="DA14" s="21">
        <f t="shared" si="50"/>
        <v>5609458.9199999999</v>
      </c>
      <c r="DB14" s="20">
        <v>7222858.21</v>
      </c>
      <c r="DC14" s="21">
        <f t="shared" si="51"/>
        <v>7222858.21</v>
      </c>
      <c r="DD14" s="20">
        <v>7133304</v>
      </c>
      <c r="DE14" s="21">
        <f t="shared" si="52"/>
        <v>7133304</v>
      </c>
      <c r="DF14" s="20">
        <v>6780981.1500000004</v>
      </c>
      <c r="DG14" s="21">
        <f t="shared" si="53"/>
        <v>6780981.1500000004</v>
      </c>
      <c r="DH14" s="20">
        <v>6872571.7999999998</v>
      </c>
      <c r="DI14" s="21">
        <f t="shared" si="54"/>
        <v>6872571.7999999998</v>
      </c>
      <c r="DJ14" s="20">
        <f>+[1]Unidentified!C19</f>
        <v>4209103.68</v>
      </c>
      <c r="DK14" s="21">
        <f t="shared" si="55"/>
        <v>4209103.68</v>
      </c>
      <c r="DL14" s="20">
        <v>7391068.5699999994</v>
      </c>
      <c r="DM14" s="21">
        <f t="shared" si="56"/>
        <v>7391068.5699999994</v>
      </c>
      <c r="DN14" s="20">
        <v>6846357.3999999994</v>
      </c>
      <c r="DO14" s="21">
        <f t="shared" si="57"/>
        <v>6846357.3999999994</v>
      </c>
      <c r="DP14" s="20">
        <v>7362993.6399999997</v>
      </c>
      <c r="DQ14" s="21">
        <f t="shared" si="58"/>
        <v>7362993.6399999997</v>
      </c>
      <c r="DR14" s="20">
        <v>7362993.6399999997</v>
      </c>
      <c r="DS14" s="21">
        <f t="shared" si="59"/>
        <v>7362993.6399999997</v>
      </c>
      <c r="DT14" s="20">
        <v>4531300.6100000003</v>
      </c>
      <c r="DU14" s="21">
        <f t="shared" si="60"/>
        <v>4531300.6100000003</v>
      </c>
      <c r="DV14" s="20">
        <v>4482691.9399999995</v>
      </c>
      <c r="DW14" s="21">
        <f t="shared" si="61"/>
        <v>4482691.9399999995</v>
      </c>
      <c r="DX14" s="20">
        <v>4578953.4400000004</v>
      </c>
      <c r="DY14" s="21">
        <f t="shared" si="62"/>
        <v>4578953.4400000004</v>
      </c>
      <c r="DZ14" s="20">
        <v>4592487.63</v>
      </c>
      <c r="EA14" s="21">
        <f t="shared" si="63"/>
        <v>4592487.63</v>
      </c>
      <c r="EB14" s="20">
        <v>5729313.21</v>
      </c>
      <c r="EC14" s="21">
        <f t="shared" si="64"/>
        <v>5729313.21</v>
      </c>
      <c r="ED14" s="20">
        <v>6542566.2699999996</v>
      </c>
      <c r="EE14" s="21">
        <f t="shared" si="65"/>
        <v>6542566.2699999996</v>
      </c>
      <c r="EF14" s="20">
        <v>6977262.8399999999</v>
      </c>
      <c r="EG14" s="21">
        <f t="shared" si="66"/>
        <v>6977262.8399999999</v>
      </c>
      <c r="EH14" s="20">
        <v>6641764.6900000004</v>
      </c>
      <c r="EI14" s="21">
        <f t="shared" si="67"/>
        <v>6641764.6900000004</v>
      </c>
      <c r="EJ14" s="20">
        <v>6950028.0499999998</v>
      </c>
      <c r="EK14" s="21">
        <f t="shared" si="68"/>
        <v>6950028.0499999998</v>
      </c>
      <c r="EL14" s="20">
        <v>7377588.0000000009</v>
      </c>
      <c r="EM14" s="21">
        <f t="shared" si="69"/>
        <v>7377588.0000000009</v>
      </c>
      <c r="EN14" s="20">
        <v>8327577</v>
      </c>
      <c r="EO14" s="21">
        <f t="shared" si="70"/>
        <v>8327577</v>
      </c>
      <c r="EP14" s="20">
        <v>8327577</v>
      </c>
      <c r="EQ14" s="21">
        <f t="shared" si="71"/>
        <v>8327577</v>
      </c>
      <c r="ER14" s="20">
        <v>8327577</v>
      </c>
      <c r="ES14" s="21">
        <f t="shared" si="72"/>
        <v>8327577</v>
      </c>
      <c r="ET14" s="20">
        <v>6704715.8099999996</v>
      </c>
      <c r="EU14" s="21">
        <f t="shared" si="73"/>
        <v>6704715.8099999996</v>
      </c>
      <c r="EV14" s="20">
        <v>5918296.3200000003</v>
      </c>
      <c r="EW14" s="21">
        <f t="shared" si="74"/>
        <v>5918296.3200000003</v>
      </c>
      <c r="EX14" s="20">
        <v>6136754.8099999996</v>
      </c>
      <c r="EY14" s="21">
        <f t="shared" si="75"/>
        <v>6136754.8099999996</v>
      </c>
      <c r="EZ14" s="20">
        <v>6205544.7599999998</v>
      </c>
      <c r="FA14" s="21">
        <f t="shared" si="76"/>
        <v>6205544.7599999998</v>
      </c>
      <c r="FB14" s="20">
        <v>6223304.7599999998</v>
      </c>
      <c r="FC14" s="21">
        <f t="shared" si="77"/>
        <v>6223304.7599999998</v>
      </c>
      <c r="FD14" s="20">
        <v>6235749.1299999999</v>
      </c>
      <c r="FE14" s="21">
        <f t="shared" si="78"/>
        <v>6235749.1299999999</v>
      </c>
      <c r="FF14" s="20">
        <v>5390421.4899999984</v>
      </c>
      <c r="FG14" s="21">
        <f t="shared" si="79"/>
        <v>5390421.4899999984</v>
      </c>
      <c r="FH14" s="20">
        <v>5423577</v>
      </c>
      <c r="FI14" s="21">
        <f t="shared" si="80"/>
        <v>5423577</v>
      </c>
      <c r="FJ14" s="20">
        <v>5747497.7300000004</v>
      </c>
      <c r="FK14" s="21">
        <f t="shared" si="81"/>
        <v>5747497.7300000004</v>
      </c>
      <c r="FL14" s="20">
        <v>6553874.3200000003</v>
      </c>
      <c r="FM14" s="21">
        <f t="shared" si="82"/>
        <v>6553874.3200000003</v>
      </c>
      <c r="FN14" s="20">
        <v>6553874.3200000003</v>
      </c>
      <c r="FO14" s="21">
        <f t="shared" si="83"/>
        <v>6553874.3200000003</v>
      </c>
      <c r="FP14" s="20">
        <v>6553874.3200000003</v>
      </c>
      <c r="FQ14" s="21">
        <f t="shared" si="84"/>
        <v>6553874.3200000003</v>
      </c>
      <c r="FR14" s="20">
        <v>7967115.1100000003</v>
      </c>
      <c r="FS14" s="21">
        <f t="shared" si="85"/>
        <v>7967115.1100000003</v>
      </c>
      <c r="FT14" s="20">
        <v>8606984.3800000008</v>
      </c>
      <c r="FU14" s="21">
        <f t="shared" si="86"/>
        <v>8606984.3800000008</v>
      </c>
      <c r="FV14" s="20">
        <v>9073981.7300000004</v>
      </c>
      <c r="FW14" s="21">
        <f t="shared" si="87"/>
        <v>9073981.7300000004</v>
      </c>
      <c r="FX14" s="20">
        <v>9921783.1699999999</v>
      </c>
      <c r="FY14" s="21">
        <f t="shared" si="88"/>
        <v>9921783.1699999999</v>
      </c>
      <c r="FZ14" s="20">
        <v>11200370.109999999</v>
      </c>
      <c r="GA14" s="21">
        <f t="shared" si="89"/>
        <v>11200370.109999999</v>
      </c>
      <c r="GB14" s="20">
        <v>10169690.049999999</v>
      </c>
      <c r="GC14" s="21">
        <f t="shared" si="90"/>
        <v>10169690.049999999</v>
      </c>
      <c r="GD14" s="20">
        <v>11661781.35</v>
      </c>
      <c r="GE14" s="21">
        <f t="shared" si="91"/>
        <v>11661781.35</v>
      </c>
      <c r="GF14" s="20">
        <v>11287186.6</v>
      </c>
      <c r="GG14" s="21">
        <f t="shared" si="92"/>
        <v>11287186.6</v>
      </c>
      <c r="GH14" s="20">
        <v>13740752.240000002</v>
      </c>
      <c r="GI14" s="21">
        <f t="shared" si="93"/>
        <v>13740752.240000002</v>
      </c>
      <c r="GJ14" s="20">
        <v>13740752.240000002</v>
      </c>
      <c r="GK14" s="21">
        <f t="shared" si="94"/>
        <v>13740752.240000002</v>
      </c>
    </row>
    <row r="15" spans="1:193" x14ac:dyDescent="0.25">
      <c r="A15" s="19" t="s">
        <v>119</v>
      </c>
      <c r="B15" s="20">
        <v>8010257</v>
      </c>
      <c r="C15" s="21">
        <v>24364571</v>
      </c>
      <c r="D15" s="20">
        <v>3125022.67</v>
      </c>
      <c r="E15" s="21">
        <v>29550757</v>
      </c>
      <c r="F15" s="20">
        <v>6578806.0700000003</v>
      </c>
      <c r="G15" s="21">
        <v>21055820</v>
      </c>
      <c r="H15" s="20">
        <v>39028858.200000003</v>
      </c>
      <c r="I15" s="21">
        <v>24060235</v>
      </c>
      <c r="J15" s="20">
        <v>42987560</v>
      </c>
      <c r="K15" s="21">
        <v>42779713</v>
      </c>
      <c r="L15" s="20">
        <v>22582542.010000002</v>
      </c>
      <c r="M15" s="21">
        <v>58148905</v>
      </c>
      <c r="N15" s="20">
        <v>35817957.960000001</v>
      </c>
      <c r="O15" s="21">
        <v>53976438</v>
      </c>
      <c r="P15" s="20">
        <v>55066188.75</v>
      </c>
      <c r="Q15" s="21">
        <v>69309115</v>
      </c>
      <c r="R15" s="20">
        <v>52609336.590000004</v>
      </c>
      <c r="S15" s="21">
        <v>54861406</v>
      </c>
      <c r="T15" s="20">
        <v>55555567</v>
      </c>
      <c r="U15" s="21">
        <v>59484463</v>
      </c>
      <c r="V15" s="20">
        <v>53123257.640000001</v>
      </c>
      <c r="W15" s="21">
        <v>53636694</v>
      </c>
      <c r="X15" s="20">
        <v>30121387.25</v>
      </c>
      <c r="Y15" s="21">
        <v>63511432</v>
      </c>
      <c r="Z15" s="20">
        <v>41937498</v>
      </c>
      <c r="AA15" s="21">
        <v>49188725</v>
      </c>
      <c r="AB15" s="20">
        <v>1599376.58</v>
      </c>
      <c r="AC15" s="21">
        <v>35558812</v>
      </c>
      <c r="AD15" s="20">
        <v>7545544.8099999996</v>
      </c>
      <c r="AE15" s="21">
        <v>49140139</v>
      </c>
      <c r="AF15" s="20">
        <v>36471551.270000003</v>
      </c>
      <c r="AG15" s="21">
        <v>40974578</v>
      </c>
      <c r="AH15" s="20">
        <v>33052679.390000001</v>
      </c>
      <c r="AI15" s="21">
        <v>64599435</v>
      </c>
      <c r="AJ15" s="20">
        <v>36719076.409999996</v>
      </c>
      <c r="AK15" s="21">
        <v>55506061</v>
      </c>
      <c r="AL15" s="20">
        <v>47007210.729999997</v>
      </c>
      <c r="AM15" s="21">
        <v>58328566</v>
      </c>
      <c r="AN15" s="20">
        <v>22636691.68</v>
      </c>
      <c r="AO15" s="21">
        <v>72637495</v>
      </c>
      <c r="AP15" s="20">
        <v>24855764.940000001</v>
      </c>
      <c r="AQ15" s="21">
        <v>69049600</v>
      </c>
      <c r="AR15" s="20">
        <v>28719105.512260348</v>
      </c>
      <c r="AS15" s="21">
        <v>65304311</v>
      </c>
      <c r="AT15" s="20">
        <v>27190559.07559368</v>
      </c>
      <c r="AU15" s="21">
        <v>71116815</v>
      </c>
      <c r="AV15" s="20">
        <v>34686082.759999998</v>
      </c>
      <c r="AW15" s="21">
        <v>78554903</v>
      </c>
      <c r="AX15" s="20">
        <v>31280777.66</v>
      </c>
      <c r="AY15" s="21">
        <v>50612559.740000002</v>
      </c>
      <c r="AZ15" s="20">
        <v>16672867.76</v>
      </c>
      <c r="BA15" s="21">
        <v>54604728</v>
      </c>
      <c r="BB15" s="20">
        <v>11890520</v>
      </c>
      <c r="BC15" s="21">
        <v>61642966</v>
      </c>
      <c r="BD15" s="20">
        <v>7241557.5700000003</v>
      </c>
      <c r="BE15" s="21">
        <v>50409782</v>
      </c>
      <c r="BF15" s="20">
        <v>52834975.170000002</v>
      </c>
      <c r="BG15" s="21">
        <v>67502020</v>
      </c>
      <c r="BH15" s="20">
        <v>53373418.579999998</v>
      </c>
      <c r="BI15" s="21">
        <v>52124522</v>
      </c>
      <c r="BJ15" s="20">
        <v>44478354.399999999</v>
      </c>
      <c r="BK15" s="21">
        <v>61085337</v>
      </c>
      <c r="BL15" s="20">
        <v>46093095.939999998</v>
      </c>
      <c r="BM15" s="21">
        <v>81249544</v>
      </c>
      <c r="BN15" s="20">
        <v>50033460</v>
      </c>
      <c r="BO15" s="21">
        <v>82202334</v>
      </c>
      <c r="BP15" s="20">
        <v>44405496.909999996</v>
      </c>
      <c r="BQ15" s="21">
        <v>75135432</v>
      </c>
      <c r="BR15" s="20">
        <v>45110603.770000003</v>
      </c>
      <c r="BS15" s="21">
        <v>71207419</v>
      </c>
      <c r="BT15" s="20">
        <v>26384981.343927</v>
      </c>
      <c r="BU15" s="21">
        <v>64639079</v>
      </c>
      <c r="BV15" s="20">
        <v>3350962.75</v>
      </c>
      <c r="BW15" s="21">
        <v>19220127</v>
      </c>
      <c r="BX15" s="20">
        <v>3405560.96</v>
      </c>
      <c r="BY15" s="21">
        <v>4235143</v>
      </c>
      <c r="BZ15" s="20">
        <v>5857422.3099999996</v>
      </c>
      <c r="CA15" s="21">
        <v>6482535</v>
      </c>
      <c r="CB15" s="20">
        <v>3231692.75</v>
      </c>
      <c r="CC15" s="21">
        <v>5111208</v>
      </c>
      <c r="CD15" s="20">
        <v>4567314</v>
      </c>
      <c r="CE15" s="21">
        <v>16123917</v>
      </c>
      <c r="CF15" s="20">
        <v>11000000</v>
      </c>
      <c r="CG15" s="21">
        <v>11410049</v>
      </c>
      <c r="CH15" s="20">
        <v>5613524</v>
      </c>
      <c r="CI15" s="21">
        <v>6331560</v>
      </c>
      <c r="CJ15" s="20">
        <v>9611695</v>
      </c>
      <c r="CK15" s="21">
        <v>14859716</v>
      </c>
      <c r="CL15" s="20">
        <v>21118807.16</v>
      </c>
      <c r="CM15" s="21">
        <v>21594852</v>
      </c>
      <c r="CN15" s="20">
        <v>7400308</v>
      </c>
      <c r="CO15" s="21">
        <v>8303769</v>
      </c>
      <c r="CP15" s="20">
        <v>10400800</v>
      </c>
      <c r="CQ15" s="21">
        <v>19427862</v>
      </c>
      <c r="CR15" s="20">
        <v>13673043.689999999</v>
      </c>
      <c r="CS15" s="21">
        <v>36788467</v>
      </c>
      <c r="CT15" s="20">
        <v>14197762.73</v>
      </c>
      <c r="CU15" s="21">
        <v>16448133</v>
      </c>
      <c r="CV15" s="20">
        <v>14482143.934260294</v>
      </c>
      <c r="CW15" s="21">
        <v>48543243</v>
      </c>
      <c r="CX15" s="20">
        <v>4080105</v>
      </c>
      <c r="CY15" s="21">
        <v>7153682</v>
      </c>
      <c r="CZ15" s="20">
        <v>3405581</v>
      </c>
      <c r="DA15" s="21">
        <v>3787352</v>
      </c>
      <c r="DB15" s="20">
        <v>20811527</v>
      </c>
      <c r="DC15" s="21">
        <v>22047575</v>
      </c>
      <c r="DD15" s="20">
        <v>12421649.369999999</v>
      </c>
      <c r="DE15" s="21">
        <f>141744087-110025576</f>
        <v>31718511</v>
      </c>
      <c r="DF15" s="20">
        <v>12580650</v>
      </c>
      <c r="DG15" s="21">
        <v>32455964</v>
      </c>
      <c r="DH15" s="20">
        <v>17811858.842260301</v>
      </c>
      <c r="DI15" s="21">
        <v>32455964</v>
      </c>
      <c r="DJ15" s="20">
        <v>18184741.008260339</v>
      </c>
      <c r="DK15" s="21">
        <v>54086945</v>
      </c>
      <c r="DL15" s="20">
        <v>17580000</v>
      </c>
      <c r="DM15" s="21">
        <v>48751341</v>
      </c>
      <c r="DN15" s="20">
        <v>14250000</v>
      </c>
      <c r="DO15" s="21">
        <v>21288537</v>
      </c>
      <c r="DP15" s="20">
        <v>19890250</v>
      </c>
      <c r="DQ15" s="21">
        <v>33632871</v>
      </c>
      <c r="DR15" s="20">
        <v>17592020</v>
      </c>
      <c r="DS15" s="21">
        <v>25666738</v>
      </c>
      <c r="DT15" s="20">
        <v>21500000</v>
      </c>
      <c r="DU15" s="21">
        <v>25653412</v>
      </c>
      <c r="DV15" s="20">
        <v>26890000</v>
      </c>
      <c r="DW15" s="21">
        <v>67198060</v>
      </c>
      <c r="DX15" s="20">
        <v>13500000</v>
      </c>
      <c r="DY15" s="21">
        <v>14752323</v>
      </c>
      <c r="DZ15" s="20">
        <v>19850000</v>
      </c>
      <c r="EA15" s="21">
        <v>38346841</v>
      </c>
      <c r="EB15" s="20">
        <v>27581000</v>
      </c>
      <c r="EC15" s="21">
        <v>48556564</v>
      </c>
      <c r="ED15" s="20">
        <v>28351000</v>
      </c>
      <c r="EE15" s="21">
        <v>46047319</v>
      </c>
      <c r="EF15" s="20">
        <v>29580000</v>
      </c>
      <c r="EG15" s="21">
        <v>58665693</v>
      </c>
      <c r="EH15" s="20">
        <v>31450000</v>
      </c>
      <c r="EI15" s="21">
        <v>63988943</v>
      </c>
      <c r="EJ15" s="20">
        <v>32950000</v>
      </c>
      <c r="EK15" s="21">
        <v>63509233</v>
      </c>
      <c r="EL15" s="20">
        <v>32150450</v>
      </c>
      <c r="EM15" s="21">
        <v>56282140</v>
      </c>
      <c r="EN15" s="20">
        <v>39859000</v>
      </c>
      <c r="EO15" s="21">
        <v>46989544</v>
      </c>
      <c r="EP15" s="20">
        <v>37400000</v>
      </c>
      <c r="EQ15" s="21">
        <v>51013909</v>
      </c>
      <c r="ER15" s="20">
        <v>34890000</v>
      </c>
      <c r="ES15" s="21">
        <v>51468723</v>
      </c>
      <c r="ET15" s="20">
        <v>45890000</v>
      </c>
      <c r="EU15" s="21">
        <v>66955925</v>
      </c>
      <c r="EV15" s="20">
        <v>32400000</v>
      </c>
      <c r="EW15" s="21">
        <v>41253909</v>
      </c>
      <c r="EX15" s="20">
        <v>36450000</v>
      </c>
      <c r="EY15" s="21">
        <v>45263420</v>
      </c>
      <c r="EZ15" s="20">
        <v>36450000</v>
      </c>
      <c r="FA15" s="21">
        <v>48031548</v>
      </c>
      <c r="FB15" s="20">
        <v>31450000</v>
      </c>
      <c r="FC15" s="21">
        <v>36992704</v>
      </c>
      <c r="FD15" s="20">
        <v>30925000</v>
      </c>
      <c r="FE15" s="21">
        <v>35993657</v>
      </c>
      <c r="FF15" s="20">
        <v>29840000</v>
      </c>
      <c r="FG15" s="21">
        <v>35005201</v>
      </c>
      <c r="FH15" s="20">
        <v>30520000</v>
      </c>
      <c r="FI15" s="21">
        <v>45477228</v>
      </c>
      <c r="FJ15" s="20">
        <v>29452000</v>
      </c>
      <c r="FK15" s="21">
        <v>42724259</v>
      </c>
      <c r="FL15" s="20">
        <v>29850000</v>
      </c>
      <c r="FM15" s="21">
        <v>38053386</v>
      </c>
      <c r="FN15" s="20">
        <v>19530250</v>
      </c>
      <c r="FO15" s="21">
        <v>36141353</v>
      </c>
      <c r="FP15" s="20">
        <v>9250000</v>
      </c>
      <c r="FQ15" s="21">
        <v>14226121</v>
      </c>
      <c r="FR15" s="20">
        <v>23509000</v>
      </c>
      <c r="FS15" s="21">
        <v>48403365</v>
      </c>
      <c r="FT15" s="20">
        <v>8250000</v>
      </c>
      <c r="FU15" s="21">
        <v>23171254</v>
      </c>
      <c r="FV15" s="20">
        <v>4350000</v>
      </c>
      <c r="FW15" s="21">
        <v>6801100</v>
      </c>
      <c r="FX15" s="20">
        <v>4360307</v>
      </c>
      <c r="FY15" s="21">
        <v>6360307</v>
      </c>
      <c r="FZ15" s="20">
        <v>8360000</v>
      </c>
      <c r="GA15" s="21">
        <v>13275146</v>
      </c>
      <c r="GB15" s="20">
        <v>7680000</v>
      </c>
      <c r="GC15" s="21">
        <v>9020380</v>
      </c>
      <c r="GD15" s="20">
        <v>3020000</v>
      </c>
      <c r="GE15" s="21">
        <v>4061246</v>
      </c>
      <c r="GF15" s="20">
        <v>9852300</v>
      </c>
      <c r="GG15" s="21">
        <v>20259076</v>
      </c>
      <c r="GH15" s="20">
        <v>9890000</v>
      </c>
      <c r="GI15" s="21">
        <v>12119189</v>
      </c>
      <c r="GJ15" s="20">
        <v>10520000</v>
      </c>
      <c r="GK15" s="21">
        <v>19404564</v>
      </c>
    </row>
    <row r="16" spans="1:193" x14ac:dyDescent="0.25">
      <c r="A16" s="23" t="s">
        <v>134</v>
      </c>
      <c r="B16" s="20">
        <v>2991868</v>
      </c>
      <c r="C16" s="21">
        <f>B16</f>
        <v>2991868</v>
      </c>
      <c r="D16" s="20">
        <v>2998768</v>
      </c>
      <c r="E16" s="21">
        <f>D16</f>
        <v>2998768</v>
      </c>
      <c r="F16" s="20">
        <v>2998768</v>
      </c>
      <c r="G16" s="21">
        <f>F16</f>
        <v>2998768</v>
      </c>
      <c r="H16" s="20">
        <v>2998768</v>
      </c>
      <c r="I16" s="21">
        <f>H16</f>
        <v>2998768</v>
      </c>
      <c r="J16" s="20">
        <v>2998768</v>
      </c>
      <c r="K16" s="21">
        <f>J16</f>
        <v>2998768</v>
      </c>
      <c r="L16" s="20">
        <v>2998768</v>
      </c>
      <c r="M16" s="21">
        <f>L16</f>
        <v>2998768</v>
      </c>
      <c r="N16" s="20">
        <v>2998768</v>
      </c>
      <c r="O16" s="21">
        <f>N16</f>
        <v>2998768</v>
      </c>
      <c r="P16" s="20">
        <v>2998768</v>
      </c>
      <c r="Q16" s="21">
        <f>P16</f>
        <v>2998768</v>
      </c>
      <c r="R16" s="20">
        <v>2998768</v>
      </c>
      <c r="S16" s="21">
        <f>R16</f>
        <v>2998768</v>
      </c>
      <c r="T16" s="20">
        <v>2998768</v>
      </c>
      <c r="U16" s="21">
        <f>T16</f>
        <v>2998768</v>
      </c>
      <c r="V16" s="20">
        <v>2998768</v>
      </c>
      <c r="W16" s="21">
        <f>V16</f>
        <v>2998768</v>
      </c>
      <c r="X16" s="20">
        <v>2998768</v>
      </c>
      <c r="Y16" s="21">
        <f>X16</f>
        <v>2998768</v>
      </c>
      <c r="Z16" s="20">
        <v>3386480.8</v>
      </c>
      <c r="AA16" s="21">
        <f>Z16</f>
        <v>3386480.8</v>
      </c>
      <c r="AB16" s="20">
        <v>3277430.48</v>
      </c>
      <c r="AC16" s="21">
        <f>AB16</f>
        <v>3277430.48</v>
      </c>
      <c r="AD16" s="20">
        <v>3277430.48</v>
      </c>
      <c r="AE16" s="21">
        <f>AD16</f>
        <v>3277430.48</v>
      </c>
      <c r="AF16" s="20">
        <v>3277430.48</v>
      </c>
      <c r="AG16" s="21">
        <f>AF16</f>
        <v>3277430.48</v>
      </c>
      <c r="AH16" s="20">
        <v>3277430.48</v>
      </c>
      <c r="AI16" s="21">
        <f>AH16</f>
        <v>3277430.48</v>
      </c>
      <c r="AJ16" s="20">
        <v>3277430.48</v>
      </c>
      <c r="AK16" s="21">
        <f>AJ16</f>
        <v>3277430.48</v>
      </c>
      <c r="AL16" s="20">
        <v>3277430.48</v>
      </c>
      <c r="AM16" s="21">
        <f>AL16</f>
        <v>3277430.48</v>
      </c>
      <c r="AN16" s="20">
        <v>3277430.48</v>
      </c>
      <c r="AO16" s="21">
        <f>AN16</f>
        <v>3277430.48</v>
      </c>
      <c r="AP16" s="20">
        <v>3277430.48</v>
      </c>
      <c r="AQ16" s="21">
        <f>AP16</f>
        <v>3277430.48</v>
      </c>
      <c r="AR16" s="20">
        <v>3277430.48</v>
      </c>
      <c r="AS16" s="21">
        <f>AR16</f>
        <v>3277430.48</v>
      </c>
      <c r="AT16" s="20">
        <v>3277430.48</v>
      </c>
      <c r="AU16" s="21">
        <f>AT16</f>
        <v>3277430.48</v>
      </c>
      <c r="AV16" s="20">
        <v>3277430.48</v>
      </c>
      <c r="AW16" s="21">
        <f>AV16</f>
        <v>3277430.48</v>
      </c>
      <c r="AX16" s="20">
        <v>3277430.48</v>
      </c>
      <c r="AY16" s="21">
        <f>AX16</f>
        <v>3277430.48</v>
      </c>
      <c r="AZ16" s="20">
        <v>3277430.48</v>
      </c>
      <c r="BA16" s="21">
        <f>AZ16</f>
        <v>3277430.48</v>
      </c>
      <c r="BB16" s="20">
        <v>3386480.8</v>
      </c>
      <c r="BC16" s="21">
        <f>BB16</f>
        <v>3386480.8</v>
      </c>
      <c r="BD16" s="20">
        <v>3386480.8</v>
      </c>
      <c r="BE16" s="21">
        <f>BD16</f>
        <v>3386480.8</v>
      </c>
      <c r="BF16" s="20">
        <v>3386480.8</v>
      </c>
      <c r="BG16" s="21">
        <f>BF16</f>
        <v>3386480.8</v>
      </c>
      <c r="BH16" s="20">
        <v>3386480.8</v>
      </c>
      <c r="BI16" s="21">
        <f>BH16</f>
        <v>3386480.8</v>
      </c>
      <c r="BJ16" s="20">
        <v>3386480.8</v>
      </c>
      <c r="BK16" s="21">
        <f>BJ16</f>
        <v>3386480.8</v>
      </c>
      <c r="BL16" s="20">
        <v>3386480.8</v>
      </c>
      <c r="BM16" s="21">
        <f>BL16</f>
        <v>3386480.8</v>
      </c>
      <c r="BN16" s="20">
        <v>3386480.8</v>
      </c>
      <c r="BO16" s="21">
        <f>BN16</f>
        <v>3386480.8</v>
      </c>
      <c r="BP16" s="20">
        <v>3386480.8</v>
      </c>
      <c r="BQ16" s="21">
        <f>BP16</f>
        <v>3386480.8</v>
      </c>
      <c r="BR16" s="20">
        <v>3386480.8</v>
      </c>
      <c r="BS16" s="21">
        <f>BR16</f>
        <v>3386480.8</v>
      </c>
      <c r="BT16" s="20">
        <v>3386480.8</v>
      </c>
      <c r="BU16" s="21">
        <f>BT16</f>
        <v>3386480.8</v>
      </c>
      <c r="BV16" s="20">
        <v>3386480.8</v>
      </c>
      <c r="BW16" s="21">
        <f>BV16</f>
        <v>3386480.8</v>
      </c>
      <c r="BX16" s="20">
        <v>3386480.8</v>
      </c>
      <c r="BY16" s="21">
        <f>BX16</f>
        <v>3386480.8</v>
      </c>
      <c r="BZ16" s="20">
        <v>3936342</v>
      </c>
      <c r="CA16" s="21">
        <f>BZ16</f>
        <v>3936342</v>
      </c>
      <c r="CB16" s="20">
        <v>3936342</v>
      </c>
      <c r="CC16" s="21">
        <f>CB16</f>
        <v>3936342</v>
      </c>
      <c r="CD16" s="20">
        <v>3936342</v>
      </c>
      <c r="CE16" s="21">
        <f>CD16</f>
        <v>3936342</v>
      </c>
      <c r="CF16" s="20">
        <v>3936342</v>
      </c>
      <c r="CG16" s="21">
        <f>CF16</f>
        <v>3936342</v>
      </c>
      <c r="CH16" s="20">
        <v>3936342</v>
      </c>
      <c r="CI16" s="21">
        <f>CH16</f>
        <v>3936342</v>
      </c>
      <c r="CJ16" s="20">
        <v>3936342</v>
      </c>
      <c r="CK16" s="21">
        <f>CJ16</f>
        <v>3936342</v>
      </c>
      <c r="CL16" s="20">
        <v>3936342</v>
      </c>
      <c r="CM16" s="21">
        <f>CL16</f>
        <v>3936342</v>
      </c>
      <c r="CN16" s="20">
        <v>3936342</v>
      </c>
      <c r="CO16" s="21">
        <f>CN16</f>
        <v>3936342</v>
      </c>
      <c r="CP16" s="20">
        <v>3936342</v>
      </c>
      <c r="CQ16" s="21">
        <f>CP16</f>
        <v>3936342</v>
      </c>
      <c r="CR16" s="20">
        <v>3936342</v>
      </c>
      <c r="CS16" s="21">
        <f>CR16</f>
        <v>3936342</v>
      </c>
      <c r="CT16" s="20">
        <v>3936342</v>
      </c>
      <c r="CU16" s="21">
        <f>CT16</f>
        <v>3936342</v>
      </c>
      <c r="CV16" s="20">
        <v>3936342</v>
      </c>
      <c r="CW16" s="21">
        <f>CV16</f>
        <v>3936342</v>
      </c>
      <c r="CX16" s="20">
        <v>3936342</v>
      </c>
      <c r="CY16" s="21">
        <f>CX16</f>
        <v>3936342</v>
      </c>
      <c r="CZ16" s="20">
        <v>3936342</v>
      </c>
      <c r="DA16" s="21">
        <f>CZ16</f>
        <v>3936342</v>
      </c>
      <c r="DB16" s="20">
        <v>3936342</v>
      </c>
      <c r="DC16" s="21">
        <f>DB16</f>
        <v>3936342</v>
      </c>
      <c r="DD16" s="20">
        <v>3936342</v>
      </c>
      <c r="DE16" s="21">
        <f>DD16</f>
        <v>3936342</v>
      </c>
      <c r="DF16" s="20">
        <v>3936342</v>
      </c>
      <c r="DG16" s="21">
        <f>DF16</f>
        <v>3936342</v>
      </c>
      <c r="DH16" s="20">
        <v>3936342</v>
      </c>
      <c r="DI16" s="21">
        <f>DH16</f>
        <v>3936342</v>
      </c>
      <c r="DJ16" s="20">
        <v>3936342</v>
      </c>
      <c r="DK16" s="21">
        <f>DJ16</f>
        <v>3936342</v>
      </c>
      <c r="DL16" s="20">
        <v>3936342</v>
      </c>
      <c r="DM16" s="21">
        <f>DL16</f>
        <v>3936342</v>
      </c>
      <c r="DN16" s="20">
        <v>3936342</v>
      </c>
      <c r="DO16" s="21">
        <f>DN16</f>
        <v>3936342</v>
      </c>
      <c r="DP16" s="20">
        <v>3936342</v>
      </c>
      <c r="DQ16" s="21">
        <f>DP16</f>
        <v>3936342</v>
      </c>
      <c r="DR16" s="20">
        <v>3936342</v>
      </c>
      <c r="DS16" s="21">
        <f>DR16</f>
        <v>3936342</v>
      </c>
      <c r="DT16" s="20">
        <v>3936342</v>
      </c>
      <c r="DU16" s="21">
        <f>DT16</f>
        <v>3936342</v>
      </c>
      <c r="DV16" s="20">
        <v>3936342</v>
      </c>
      <c r="DW16" s="21">
        <f>DV16</f>
        <v>3936342</v>
      </c>
      <c r="DX16" s="20">
        <v>4350000</v>
      </c>
      <c r="DY16" s="21">
        <f>DX16</f>
        <v>4350000</v>
      </c>
      <c r="DZ16" s="20">
        <v>4350000</v>
      </c>
      <c r="EA16" s="21">
        <f>DZ16</f>
        <v>4350000</v>
      </c>
      <c r="EB16" s="20">
        <v>4350000</v>
      </c>
      <c r="EC16" s="21">
        <f>EB16</f>
        <v>4350000</v>
      </c>
      <c r="ED16" s="20">
        <v>4350000</v>
      </c>
      <c r="EE16" s="21">
        <f>ED16</f>
        <v>4350000</v>
      </c>
      <c r="EF16" s="20">
        <v>4350000</v>
      </c>
      <c r="EG16" s="21">
        <f>EF16</f>
        <v>4350000</v>
      </c>
      <c r="EH16" s="20">
        <v>4350000</v>
      </c>
      <c r="EI16" s="21">
        <f>EH16</f>
        <v>4350000</v>
      </c>
      <c r="EJ16" s="20">
        <v>4350000</v>
      </c>
      <c r="EK16" s="21">
        <f>EJ16</f>
        <v>4350000</v>
      </c>
      <c r="EL16" s="20">
        <v>4350000</v>
      </c>
      <c r="EM16" s="21">
        <f>EL16</f>
        <v>4350000</v>
      </c>
      <c r="EN16" s="20">
        <v>4350000</v>
      </c>
      <c r="EO16" s="21">
        <f>EN16</f>
        <v>4350000</v>
      </c>
      <c r="EP16" s="20">
        <v>4350000</v>
      </c>
      <c r="EQ16" s="21">
        <f>EP16</f>
        <v>4350000</v>
      </c>
      <c r="ER16" s="20">
        <v>4800000</v>
      </c>
      <c r="ES16" s="21">
        <f>ER16</f>
        <v>4800000</v>
      </c>
      <c r="ET16" s="20">
        <v>4800000</v>
      </c>
      <c r="EU16" s="21">
        <f>ET16</f>
        <v>4800000</v>
      </c>
      <c r="EV16" s="20">
        <v>4800000</v>
      </c>
      <c r="EW16" s="21">
        <f>EV16</f>
        <v>4800000</v>
      </c>
      <c r="EX16" s="20">
        <v>4800000</v>
      </c>
      <c r="EY16" s="21">
        <f>EX16</f>
        <v>4800000</v>
      </c>
      <c r="EZ16" s="20">
        <v>4800000</v>
      </c>
      <c r="FA16" s="21">
        <f>EZ16</f>
        <v>4800000</v>
      </c>
      <c r="FB16" s="20">
        <v>4800000</v>
      </c>
      <c r="FC16" s="21">
        <f>FB16</f>
        <v>4800000</v>
      </c>
      <c r="FD16" s="20">
        <v>4800000</v>
      </c>
      <c r="FE16" s="21">
        <f>FD16</f>
        <v>4800000</v>
      </c>
      <c r="FF16" s="20">
        <v>4800000</v>
      </c>
      <c r="FG16" s="21">
        <f>FF16</f>
        <v>4800000</v>
      </c>
      <c r="FH16" s="20">
        <v>4800000</v>
      </c>
      <c r="FI16" s="21">
        <f>FH16</f>
        <v>4800000</v>
      </c>
      <c r="FJ16" s="20">
        <v>4800000</v>
      </c>
      <c r="FK16" s="21">
        <f>FJ16</f>
        <v>4800000</v>
      </c>
      <c r="FL16" s="20">
        <v>4800000</v>
      </c>
      <c r="FM16" s="21">
        <f>FL16</f>
        <v>4800000</v>
      </c>
      <c r="FN16" s="20">
        <v>4800000</v>
      </c>
      <c r="FO16" s="21">
        <f>FN16</f>
        <v>4800000</v>
      </c>
      <c r="FP16" s="20">
        <v>4800000</v>
      </c>
      <c r="FQ16" s="21">
        <f>FP16</f>
        <v>4800000</v>
      </c>
      <c r="FR16" s="20">
        <v>6246000</v>
      </c>
      <c r="FS16" s="21">
        <f>FR16</f>
        <v>6246000</v>
      </c>
      <c r="FT16" s="20">
        <v>6246000</v>
      </c>
      <c r="FU16" s="21">
        <f>FT16</f>
        <v>6246000</v>
      </c>
      <c r="FV16" s="20">
        <v>6246000</v>
      </c>
      <c r="FW16" s="21">
        <f>FV16</f>
        <v>6246000</v>
      </c>
      <c r="FX16" s="20">
        <v>6246000</v>
      </c>
      <c r="FY16" s="21">
        <f>FX16</f>
        <v>6246000</v>
      </c>
      <c r="FZ16" s="20">
        <v>6246000</v>
      </c>
      <c r="GA16" s="21">
        <f>FZ16</f>
        <v>6246000</v>
      </c>
      <c r="GB16" s="20">
        <v>6246000</v>
      </c>
      <c r="GC16" s="21">
        <f>GB16</f>
        <v>6246000</v>
      </c>
      <c r="GD16" s="20">
        <v>6246000</v>
      </c>
      <c r="GE16" s="21">
        <f>GD16</f>
        <v>6246000</v>
      </c>
      <c r="GF16" s="20">
        <v>6246000</v>
      </c>
      <c r="GG16" s="21">
        <f>GF16</f>
        <v>6246000</v>
      </c>
      <c r="GH16" s="20">
        <v>6246000</v>
      </c>
      <c r="GI16" s="21">
        <f>GH16</f>
        <v>6246000</v>
      </c>
      <c r="GJ16" s="20">
        <v>6246000</v>
      </c>
      <c r="GK16" s="21">
        <f>GJ16</f>
        <v>6246000</v>
      </c>
    </row>
    <row r="17" spans="1:193" x14ac:dyDescent="0.25">
      <c r="A17" s="23"/>
      <c r="B17" s="20"/>
      <c r="C17" s="21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21"/>
      <c r="AB17" s="20"/>
      <c r="AC17" s="21"/>
      <c r="AD17" s="20"/>
      <c r="AE17" s="21"/>
      <c r="AF17" s="20"/>
      <c r="AG17" s="21"/>
      <c r="AH17" s="20"/>
      <c r="AI17" s="21"/>
      <c r="AJ17" s="20"/>
      <c r="AK17" s="21"/>
      <c r="AL17" s="20"/>
      <c r="AM17" s="21"/>
      <c r="AN17" s="20"/>
      <c r="AO17" s="21"/>
      <c r="AP17" s="20"/>
      <c r="AQ17" s="21"/>
      <c r="AR17" s="20"/>
      <c r="AS17" s="21"/>
      <c r="AT17" s="20"/>
      <c r="AU17" s="21"/>
      <c r="AV17" s="20"/>
      <c r="AW17" s="21"/>
      <c r="AX17" s="20"/>
      <c r="AY17" s="21"/>
      <c r="AZ17" s="20"/>
      <c r="BA17" s="21"/>
      <c r="BB17" s="20"/>
      <c r="BC17" s="21"/>
      <c r="BD17" s="20"/>
      <c r="BE17" s="21"/>
      <c r="BF17" s="20"/>
      <c r="BG17" s="21"/>
      <c r="BH17" s="20"/>
      <c r="BI17" s="21"/>
      <c r="BJ17" s="20"/>
      <c r="BK17" s="21"/>
      <c r="BL17" s="20"/>
      <c r="BM17" s="21"/>
      <c r="BN17" s="20"/>
      <c r="BO17" s="21"/>
      <c r="BP17" s="20"/>
      <c r="BQ17" s="21"/>
      <c r="BR17" s="20"/>
      <c r="BS17" s="21"/>
      <c r="BT17" s="20"/>
      <c r="BU17" s="21"/>
      <c r="BV17" s="20"/>
      <c r="BW17" s="21"/>
      <c r="BX17" s="20"/>
      <c r="BY17" s="21"/>
      <c r="BZ17" s="20"/>
      <c r="CA17" s="21"/>
      <c r="CB17" s="20"/>
      <c r="CC17" s="21"/>
      <c r="CD17" s="20"/>
      <c r="CE17" s="21"/>
      <c r="CF17" s="20"/>
      <c r="CG17" s="21"/>
      <c r="CH17" s="20"/>
      <c r="CI17" s="21"/>
      <c r="CJ17" s="20"/>
      <c r="CK17" s="21"/>
      <c r="CL17" s="20"/>
      <c r="CM17" s="21"/>
      <c r="CN17" s="20"/>
      <c r="CO17" s="21"/>
      <c r="CP17" s="20"/>
      <c r="CQ17" s="21"/>
      <c r="CR17" s="20"/>
      <c r="CS17" s="21"/>
      <c r="CT17" s="20"/>
      <c r="CU17" s="21"/>
      <c r="CV17" s="20"/>
      <c r="CW17" s="21"/>
      <c r="CX17" s="20"/>
      <c r="CY17" s="21"/>
      <c r="CZ17" s="20"/>
      <c r="DA17" s="21"/>
      <c r="DB17" s="20"/>
      <c r="DC17" s="21"/>
      <c r="DD17" s="20"/>
      <c r="DE17" s="21"/>
      <c r="DF17" s="20"/>
      <c r="DG17" s="21"/>
      <c r="DH17" s="20"/>
      <c r="DI17" s="21"/>
      <c r="DJ17" s="20"/>
      <c r="DK17" s="21"/>
      <c r="DL17" s="20"/>
      <c r="DM17" s="21"/>
      <c r="DN17" s="20"/>
      <c r="DO17" s="21"/>
      <c r="DP17" s="20"/>
      <c r="DQ17" s="21"/>
      <c r="DR17" s="20"/>
      <c r="DS17" s="21"/>
      <c r="DT17" s="20"/>
      <c r="DU17" s="21"/>
      <c r="DV17" s="20"/>
      <c r="DW17" s="21"/>
      <c r="DX17" s="20"/>
      <c r="DY17" s="21"/>
      <c r="DZ17" s="20"/>
      <c r="EA17" s="21"/>
      <c r="EB17" s="20"/>
      <c r="EC17" s="21"/>
      <c r="ED17" s="20"/>
      <c r="EE17" s="21"/>
      <c r="EF17" s="20"/>
      <c r="EG17" s="21"/>
      <c r="EH17" s="20"/>
      <c r="EI17" s="21"/>
      <c r="EJ17" s="20"/>
      <c r="EK17" s="21"/>
      <c r="EL17" s="20"/>
      <c r="EM17" s="21"/>
      <c r="EN17" s="20"/>
      <c r="EO17" s="21"/>
      <c r="EP17" s="20"/>
      <c r="EQ17" s="21"/>
      <c r="ER17" s="20"/>
      <c r="ES17" s="21"/>
      <c r="ET17" s="20"/>
      <c r="EU17" s="21"/>
      <c r="EV17" s="20"/>
      <c r="EW17" s="21"/>
      <c r="EX17" s="20"/>
      <c r="EY17" s="21"/>
      <c r="EZ17" s="20"/>
      <c r="FA17" s="21"/>
      <c r="FB17" s="20"/>
      <c r="FC17" s="21"/>
      <c r="FD17" s="20"/>
      <c r="FE17" s="21"/>
      <c r="FF17" s="20"/>
      <c r="FG17" s="21"/>
      <c r="FH17" s="20"/>
      <c r="FI17" s="21"/>
      <c r="FJ17" s="20"/>
      <c r="FK17" s="21"/>
      <c r="FL17" s="20"/>
      <c r="FM17" s="21"/>
      <c r="FN17" s="20"/>
      <c r="FO17" s="21"/>
      <c r="FP17" s="20"/>
      <c r="FQ17" s="21"/>
      <c r="FR17" s="20"/>
      <c r="FS17" s="21"/>
      <c r="FT17" s="20"/>
      <c r="FU17" s="21"/>
      <c r="FV17" s="20"/>
      <c r="FW17" s="21"/>
      <c r="FX17" s="20"/>
      <c r="FY17" s="21"/>
      <c r="FZ17" s="20"/>
      <c r="GA17" s="21"/>
      <c r="GB17" s="20"/>
      <c r="GC17" s="21"/>
      <c r="GD17" s="20"/>
      <c r="GE17" s="21"/>
      <c r="GF17" s="20"/>
      <c r="GG17" s="21"/>
      <c r="GH17" s="20">
        <v>0</v>
      </c>
      <c r="GI17" s="21"/>
      <c r="GJ17" s="20">
        <v>0</v>
      </c>
      <c r="GK17" s="21"/>
    </row>
    <row r="18" spans="1:193" ht="13.8" thickBot="1" x14ac:dyDescent="0.3">
      <c r="A18" s="24"/>
      <c r="B18" s="25" t="e">
        <f t="shared" ref="B18:BM18" si="95">SUM(B6:B16)</f>
        <v>#REF!</v>
      </c>
      <c r="C18" s="26" t="e">
        <f t="shared" si="95"/>
        <v>#REF!</v>
      </c>
      <c r="D18" s="25" t="e">
        <f t="shared" si="95"/>
        <v>#REF!</v>
      </c>
      <c r="E18" s="26" t="e">
        <f t="shared" si="95"/>
        <v>#REF!</v>
      </c>
      <c r="F18" s="25" t="e">
        <f t="shared" si="95"/>
        <v>#REF!</v>
      </c>
      <c r="G18" s="26" t="e">
        <f t="shared" si="95"/>
        <v>#REF!</v>
      </c>
      <c r="H18" s="25" t="e">
        <f t="shared" si="95"/>
        <v>#REF!</v>
      </c>
      <c r="I18" s="26" t="e">
        <f t="shared" si="95"/>
        <v>#REF!</v>
      </c>
      <c r="J18" s="25" t="e">
        <f t="shared" si="95"/>
        <v>#REF!</v>
      </c>
      <c r="K18" s="26" t="e">
        <f t="shared" si="95"/>
        <v>#REF!</v>
      </c>
      <c r="L18" s="25" t="e">
        <f t="shared" si="95"/>
        <v>#REF!</v>
      </c>
      <c r="M18" s="26" t="e">
        <f t="shared" si="95"/>
        <v>#REF!</v>
      </c>
      <c r="N18" s="25" t="e">
        <f t="shared" si="95"/>
        <v>#REF!</v>
      </c>
      <c r="O18" s="26" t="e">
        <f t="shared" si="95"/>
        <v>#REF!</v>
      </c>
      <c r="P18" s="25" t="e">
        <f t="shared" si="95"/>
        <v>#REF!</v>
      </c>
      <c r="Q18" s="26" t="e">
        <f t="shared" si="95"/>
        <v>#REF!</v>
      </c>
      <c r="R18" s="25" t="e">
        <f t="shared" si="95"/>
        <v>#REF!</v>
      </c>
      <c r="S18" s="26" t="e">
        <f t="shared" si="95"/>
        <v>#REF!</v>
      </c>
      <c r="T18" s="25" t="e">
        <f t="shared" si="95"/>
        <v>#REF!</v>
      </c>
      <c r="U18" s="26" t="e">
        <f t="shared" si="95"/>
        <v>#REF!</v>
      </c>
      <c r="V18" s="25" t="e">
        <f t="shared" si="95"/>
        <v>#REF!</v>
      </c>
      <c r="W18" s="26" t="e">
        <f t="shared" si="95"/>
        <v>#REF!</v>
      </c>
      <c r="X18" s="25" t="e">
        <f t="shared" si="95"/>
        <v>#REF!</v>
      </c>
      <c r="Y18" s="26" t="e">
        <f t="shared" si="95"/>
        <v>#REF!</v>
      </c>
      <c r="Z18" s="25" t="e">
        <f t="shared" si="95"/>
        <v>#REF!</v>
      </c>
      <c r="AA18" s="26" t="e">
        <f t="shared" si="95"/>
        <v>#REF!</v>
      </c>
      <c r="AB18" s="25" t="e">
        <f t="shared" si="95"/>
        <v>#REF!</v>
      </c>
      <c r="AC18" s="26" t="e">
        <f t="shared" si="95"/>
        <v>#REF!</v>
      </c>
      <c r="AD18" s="25" t="e">
        <f t="shared" si="95"/>
        <v>#REF!</v>
      </c>
      <c r="AE18" s="26" t="e">
        <f t="shared" si="95"/>
        <v>#REF!</v>
      </c>
      <c r="AF18" s="25" t="e">
        <f t="shared" si="95"/>
        <v>#REF!</v>
      </c>
      <c r="AG18" s="26" t="e">
        <f t="shared" si="95"/>
        <v>#REF!</v>
      </c>
      <c r="AH18" s="25">
        <f t="shared" si="95"/>
        <v>123984888.72</v>
      </c>
      <c r="AI18" s="26">
        <f t="shared" si="95"/>
        <v>155531644.32999998</v>
      </c>
      <c r="AJ18" s="25">
        <f t="shared" si="95"/>
        <v>124955399.10000001</v>
      </c>
      <c r="AK18" s="26">
        <f t="shared" si="95"/>
        <v>143742383.69</v>
      </c>
      <c r="AL18" s="25">
        <f t="shared" si="95"/>
        <v>156477312.69</v>
      </c>
      <c r="AM18" s="26">
        <f t="shared" si="95"/>
        <v>167798667.96000001</v>
      </c>
      <c r="AN18" s="25">
        <f t="shared" si="95"/>
        <v>143360598.71999997</v>
      </c>
      <c r="AO18" s="26">
        <f t="shared" si="95"/>
        <v>193361402.03999999</v>
      </c>
      <c r="AP18" s="25">
        <f t="shared" si="95"/>
        <v>143328990.39999998</v>
      </c>
      <c r="AQ18" s="26">
        <f t="shared" si="95"/>
        <v>187522825.45999998</v>
      </c>
      <c r="AR18" s="25">
        <f t="shared" si="95"/>
        <v>160247437.95226035</v>
      </c>
      <c r="AS18" s="26">
        <f t="shared" si="95"/>
        <v>196832643.43999997</v>
      </c>
      <c r="AT18" s="25">
        <f t="shared" si="95"/>
        <v>156315382.96559367</v>
      </c>
      <c r="AU18" s="26">
        <f t="shared" si="95"/>
        <v>200241638.89000002</v>
      </c>
      <c r="AV18" s="25">
        <f t="shared" si="95"/>
        <v>158134683.81999999</v>
      </c>
      <c r="AW18" s="26">
        <f t="shared" si="95"/>
        <v>202003504.05999997</v>
      </c>
      <c r="AX18" s="25">
        <f t="shared" si="95"/>
        <v>131793244.02000001</v>
      </c>
      <c r="AY18" s="26">
        <f t="shared" si="95"/>
        <v>151125026.09999999</v>
      </c>
      <c r="AZ18" s="25">
        <f t="shared" si="95"/>
        <v>158456202.40000001</v>
      </c>
      <c r="BA18" s="26">
        <f t="shared" si="95"/>
        <v>196388062.64000002</v>
      </c>
      <c r="BB18" s="25">
        <f t="shared" si="95"/>
        <v>150880353.91833335</v>
      </c>
      <c r="BC18" s="26">
        <f t="shared" si="95"/>
        <v>200632799.91833335</v>
      </c>
      <c r="BD18" s="25">
        <f t="shared" si="95"/>
        <v>116902484.70833336</v>
      </c>
      <c r="BE18" s="26">
        <f t="shared" si="95"/>
        <v>160070709.13833338</v>
      </c>
      <c r="BF18" s="25">
        <f t="shared" si="95"/>
        <v>141510013.55833334</v>
      </c>
      <c r="BG18" s="26">
        <f t="shared" si="95"/>
        <v>156177058.38833335</v>
      </c>
      <c r="BH18" s="25">
        <f t="shared" si="95"/>
        <v>146018679.24833333</v>
      </c>
      <c r="BI18" s="26">
        <f t="shared" si="95"/>
        <v>144769782.66833335</v>
      </c>
      <c r="BJ18" s="25">
        <f t="shared" si="95"/>
        <v>168482990.08833337</v>
      </c>
      <c r="BK18" s="26">
        <f t="shared" si="95"/>
        <v>185089972.68833336</v>
      </c>
      <c r="BL18" s="25">
        <f t="shared" si="95"/>
        <v>160946030.85833335</v>
      </c>
      <c r="BM18" s="26">
        <f t="shared" si="95"/>
        <v>196102478.91833335</v>
      </c>
      <c r="BN18" s="25">
        <f t="shared" ref="BN18:DY18" si="96">SUM(BN6:BN16)</f>
        <v>157211460.20833337</v>
      </c>
      <c r="BO18" s="26">
        <f t="shared" si="96"/>
        <v>189380334.20833337</v>
      </c>
      <c r="BP18" s="25">
        <f t="shared" si="96"/>
        <v>187691775.97833335</v>
      </c>
      <c r="BQ18" s="26">
        <f t="shared" si="96"/>
        <v>218421711.06833336</v>
      </c>
      <c r="BR18" s="25">
        <f t="shared" si="96"/>
        <v>191857919.15833336</v>
      </c>
      <c r="BS18" s="26">
        <f t="shared" si="96"/>
        <v>217954734.38833335</v>
      </c>
      <c r="BT18" s="25">
        <f t="shared" si="96"/>
        <v>153496146.69226035</v>
      </c>
      <c r="BU18" s="26">
        <f t="shared" si="96"/>
        <v>191750244.34833336</v>
      </c>
      <c r="BV18" s="25" t="e">
        <f t="shared" si="96"/>
        <v>#REF!</v>
      </c>
      <c r="BW18" s="26" t="e">
        <f t="shared" si="96"/>
        <v>#REF!</v>
      </c>
      <c r="BX18" s="25" t="e">
        <f t="shared" si="96"/>
        <v>#REF!</v>
      </c>
      <c r="BY18" s="26" t="e">
        <f t="shared" si="96"/>
        <v>#REF!</v>
      </c>
      <c r="BZ18" s="25" t="e">
        <f t="shared" si="96"/>
        <v>#REF!</v>
      </c>
      <c r="CA18" s="26" t="e">
        <f t="shared" si="96"/>
        <v>#REF!</v>
      </c>
      <c r="CB18" s="25" t="e">
        <f t="shared" si="96"/>
        <v>#REF!</v>
      </c>
      <c r="CC18" s="26" t="e">
        <f t="shared" si="96"/>
        <v>#REF!</v>
      </c>
      <c r="CD18" s="25">
        <f t="shared" si="96"/>
        <v>121901074.59</v>
      </c>
      <c r="CE18" s="26">
        <f t="shared" si="96"/>
        <v>133457677.59</v>
      </c>
      <c r="CF18" s="25" t="e">
        <f t="shared" si="96"/>
        <v>#REF!</v>
      </c>
      <c r="CG18" s="26" t="e">
        <f t="shared" si="96"/>
        <v>#REF!</v>
      </c>
      <c r="CH18" s="25" t="e">
        <f t="shared" si="96"/>
        <v>#REF!</v>
      </c>
      <c r="CI18" s="26" t="e">
        <f t="shared" si="96"/>
        <v>#REF!</v>
      </c>
      <c r="CJ18" s="25" t="e">
        <f t="shared" si="96"/>
        <v>#REF!</v>
      </c>
      <c r="CK18" s="26" t="e">
        <f t="shared" si="96"/>
        <v>#REF!</v>
      </c>
      <c r="CL18" s="25" t="e">
        <f t="shared" si="96"/>
        <v>#REF!</v>
      </c>
      <c r="CM18" s="26" t="e">
        <f t="shared" si="96"/>
        <v>#REF!</v>
      </c>
      <c r="CN18" s="25" t="e">
        <f t="shared" si="96"/>
        <v>#REF!</v>
      </c>
      <c r="CO18" s="26" t="e">
        <f t="shared" si="96"/>
        <v>#REF!</v>
      </c>
      <c r="CP18" s="25" t="e">
        <f t="shared" si="96"/>
        <v>#REF!</v>
      </c>
      <c r="CQ18" s="26" t="e">
        <f t="shared" si="96"/>
        <v>#REF!</v>
      </c>
      <c r="CR18" s="25" t="e">
        <f t="shared" si="96"/>
        <v>#REF!</v>
      </c>
      <c r="CS18" s="26" t="e">
        <f t="shared" si="96"/>
        <v>#REF!</v>
      </c>
      <c r="CT18" s="25" t="e">
        <f t="shared" si="96"/>
        <v>#REF!</v>
      </c>
      <c r="CU18" s="26" t="e">
        <f t="shared" si="96"/>
        <v>#REF!</v>
      </c>
      <c r="CV18" s="25" t="e">
        <f t="shared" si="96"/>
        <v>#REF!</v>
      </c>
      <c r="CW18" s="26" t="e">
        <f t="shared" si="96"/>
        <v>#REF!</v>
      </c>
      <c r="CX18" s="25" t="e">
        <f t="shared" si="96"/>
        <v>#REF!</v>
      </c>
      <c r="CY18" s="26" t="e">
        <f t="shared" si="96"/>
        <v>#REF!</v>
      </c>
      <c r="CZ18" s="25" t="e">
        <f t="shared" si="96"/>
        <v>#REF!</v>
      </c>
      <c r="DA18" s="26" t="e">
        <f t="shared" si="96"/>
        <v>#REF!</v>
      </c>
      <c r="DB18" s="25" t="e">
        <f t="shared" si="96"/>
        <v>#REF!</v>
      </c>
      <c r="DC18" s="26" t="e">
        <f t="shared" si="96"/>
        <v>#REF!</v>
      </c>
      <c r="DD18" s="25" t="e">
        <f t="shared" si="96"/>
        <v>#REF!</v>
      </c>
      <c r="DE18" s="26" t="e">
        <f t="shared" si="96"/>
        <v>#REF!</v>
      </c>
      <c r="DF18" s="25" t="e">
        <f t="shared" si="96"/>
        <v>#REF!</v>
      </c>
      <c r="DG18" s="26" t="e">
        <f t="shared" si="96"/>
        <v>#REF!</v>
      </c>
      <c r="DH18" s="25" t="e">
        <f t="shared" si="96"/>
        <v>#REF!</v>
      </c>
      <c r="DI18" s="26" t="e">
        <f t="shared" si="96"/>
        <v>#REF!</v>
      </c>
      <c r="DJ18" s="25" t="e">
        <f t="shared" si="96"/>
        <v>#REF!</v>
      </c>
      <c r="DK18" s="26" t="e">
        <f t="shared" si="96"/>
        <v>#REF!</v>
      </c>
      <c r="DL18" s="25" t="e">
        <f t="shared" si="96"/>
        <v>#REF!</v>
      </c>
      <c r="DM18" s="26" t="e">
        <f t="shared" si="96"/>
        <v>#REF!</v>
      </c>
      <c r="DN18" s="25" t="e">
        <f t="shared" si="96"/>
        <v>#REF!</v>
      </c>
      <c r="DO18" s="26" t="e">
        <f t="shared" si="96"/>
        <v>#REF!</v>
      </c>
      <c r="DP18" s="25" t="e">
        <f t="shared" si="96"/>
        <v>#REF!</v>
      </c>
      <c r="DQ18" s="26" t="e">
        <f t="shared" si="96"/>
        <v>#REF!</v>
      </c>
      <c r="DR18" s="25" t="e">
        <f t="shared" si="96"/>
        <v>#REF!</v>
      </c>
      <c r="DS18" s="26" t="e">
        <f t="shared" si="96"/>
        <v>#REF!</v>
      </c>
      <c r="DT18" s="25" t="e">
        <f t="shared" si="96"/>
        <v>#REF!</v>
      </c>
      <c r="DU18" s="26" t="e">
        <f t="shared" si="96"/>
        <v>#REF!</v>
      </c>
      <c r="DV18" s="25" t="e">
        <f t="shared" si="96"/>
        <v>#REF!</v>
      </c>
      <c r="DW18" s="26" t="e">
        <f t="shared" si="96"/>
        <v>#REF!</v>
      </c>
      <c r="DX18" s="25" t="e">
        <f t="shared" si="96"/>
        <v>#REF!</v>
      </c>
      <c r="DY18" s="26" t="e">
        <f t="shared" si="96"/>
        <v>#REF!</v>
      </c>
      <c r="DZ18" s="25" t="e">
        <f t="shared" ref="DZ18:FE18" si="97">SUM(DZ6:DZ16)</f>
        <v>#REF!</v>
      </c>
      <c r="EA18" s="26" t="e">
        <f t="shared" si="97"/>
        <v>#REF!</v>
      </c>
      <c r="EB18" s="25" t="e">
        <f t="shared" si="97"/>
        <v>#REF!</v>
      </c>
      <c r="EC18" s="26" t="e">
        <f t="shared" si="97"/>
        <v>#REF!</v>
      </c>
      <c r="ED18" s="25" t="e">
        <f t="shared" si="97"/>
        <v>#REF!</v>
      </c>
      <c r="EE18" s="26" t="e">
        <f t="shared" si="97"/>
        <v>#REF!</v>
      </c>
      <c r="EF18" s="25" t="e">
        <f t="shared" si="97"/>
        <v>#REF!</v>
      </c>
      <c r="EG18" s="26" t="e">
        <f t="shared" si="97"/>
        <v>#REF!</v>
      </c>
      <c r="EH18" s="25" t="e">
        <f t="shared" si="97"/>
        <v>#REF!</v>
      </c>
      <c r="EI18" s="26" t="e">
        <f t="shared" si="97"/>
        <v>#REF!</v>
      </c>
      <c r="EJ18" s="25" t="e">
        <f t="shared" si="97"/>
        <v>#REF!</v>
      </c>
      <c r="EK18" s="26" t="e">
        <f t="shared" si="97"/>
        <v>#REF!</v>
      </c>
      <c r="EL18" s="25" t="e">
        <f t="shared" si="97"/>
        <v>#REF!</v>
      </c>
      <c r="EM18" s="26" t="e">
        <f t="shared" si="97"/>
        <v>#REF!</v>
      </c>
      <c r="EN18" s="25" t="e">
        <f t="shared" si="97"/>
        <v>#REF!</v>
      </c>
      <c r="EO18" s="26" t="e">
        <f t="shared" si="97"/>
        <v>#REF!</v>
      </c>
      <c r="EP18" s="25">
        <f t="shared" si="97"/>
        <v>160420210.48019803</v>
      </c>
      <c r="EQ18" s="26">
        <f t="shared" si="97"/>
        <v>174034119.48019803</v>
      </c>
      <c r="ER18" s="25" t="e">
        <f t="shared" si="97"/>
        <v>#REF!</v>
      </c>
      <c r="ES18" s="26" t="e">
        <f t="shared" si="97"/>
        <v>#REF!</v>
      </c>
      <c r="ET18" s="25">
        <f t="shared" si="97"/>
        <v>220899141.23642617</v>
      </c>
      <c r="EU18" s="26">
        <f t="shared" si="97"/>
        <v>241965066.23642617</v>
      </c>
      <c r="EV18" s="25">
        <f t="shared" si="97"/>
        <v>200618304.95081013</v>
      </c>
      <c r="EW18" s="26">
        <f t="shared" si="97"/>
        <v>209472213.95081013</v>
      </c>
      <c r="EX18" s="25">
        <f t="shared" si="97"/>
        <v>218852039.06133816</v>
      </c>
      <c r="EY18" s="26">
        <f t="shared" si="97"/>
        <v>227665459.06133816</v>
      </c>
      <c r="EZ18" s="25">
        <f t="shared" si="97"/>
        <v>214911177.24652213</v>
      </c>
      <c r="FA18" s="26">
        <f t="shared" si="97"/>
        <v>226492725.24652213</v>
      </c>
      <c r="FB18" s="25">
        <f t="shared" si="97"/>
        <v>229773148.80069816</v>
      </c>
      <c r="FC18" s="26">
        <f t="shared" si="97"/>
        <v>235315852.80069816</v>
      </c>
      <c r="FD18" s="25">
        <f t="shared" si="97"/>
        <v>239137081.15602612</v>
      </c>
      <c r="FE18" s="26">
        <f t="shared" si="97"/>
        <v>244205738.15602612</v>
      </c>
      <c r="FF18" s="25">
        <f>SUM(FF6:FF16)</f>
        <v>217326846.92460215</v>
      </c>
      <c r="FG18" s="26">
        <f>SUM(FG6:FG16)</f>
        <v>222492047.92460215</v>
      </c>
      <c r="FH18" s="25">
        <f t="shared" ref="FH18:GK18" si="98">SUM(FH6:FH16)</f>
        <v>248300455.84061816</v>
      </c>
      <c r="FI18" s="26">
        <f t="shared" si="98"/>
        <v>263257683.84061816</v>
      </c>
      <c r="FJ18" s="25">
        <f t="shared" si="98"/>
        <v>234577057.65218616</v>
      </c>
      <c r="FK18" s="26">
        <f t="shared" si="98"/>
        <v>247849316.65218616</v>
      </c>
      <c r="FL18" s="25">
        <f t="shared" si="98"/>
        <v>219590831.66609016</v>
      </c>
      <c r="FM18" s="26">
        <f t="shared" si="98"/>
        <v>227794217.66609016</v>
      </c>
      <c r="FN18" s="25">
        <f t="shared" si="98"/>
        <v>153480667.0752902</v>
      </c>
      <c r="FO18" s="26">
        <f t="shared" si="98"/>
        <v>170091770.0752902</v>
      </c>
      <c r="FP18" s="25">
        <f t="shared" si="98"/>
        <v>198626097.65410617</v>
      </c>
      <c r="FQ18" s="26">
        <f t="shared" si="98"/>
        <v>203602218.65410617</v>
      </c>
      <c r="FR18" s="25">
        <f t="shared" si="98"/>
        <v>188569000.54995969</v>
      </c>
      <c r="FS18" s="26">
        <f t="shared" si="98"/>
        <v>213463365.54995969</v>
      </c>
      <c r="FT18" s="25">
        <f t="shared" si="98"/>
        <v>170444326.66163966</v>
      </c>
      <c r="FU18" s="26">
        <f t="shared" si="98"/>
        <v>185365580.66163966</v>
      </c>
      <c r="FV18" s="25">
        <f t="shared" si="98"/>
        <v>167293404.76817968</v>
      </c>
      <c r="FW18" s="26">
        <f t="shared" si="98"/>
        <v>169744504.76817968</v>
      </c>
      <c r="FX18" s="25">
        <f t="shared" si="98"/>
        <v>154931409.49147969</v>
      </c>
      <c r="FY18" s="26">
        <f t="shared" si="98"/>
        <v>156931409.49147969</v>
      </c>
      <c r="FZ18" s="25">
        <f t="shared" si="98"/>
        <v>175496198.54283965</v>
      </c>
      <c r="GA18" s="26">
        <f t="shared" si="98"/>
        <v>180411344.54283965</v>
      </c>
      <c r="GB18" s="25">
        <f t="shared" si="98"/>
        <v>170279695.46503967</v>
      </c>
      <c r="GC18" s="26">
        <f t="shared" si="98"/>
        <v>171722959.76503971</v>
      </c>
      <c r="GD18" s="25">
        <f t="shared" si="98"/>
        <v>151927935.0056397</v>
      </c>
      <c r="GE18" s="26">
        <f t="shared" si="98"/>
        <v>152969181.0056397</v>
      </c>
      <c r="GF18" s="25">
        <f t="shared" si="98"/>
        <v>177001695.84817964</v>
      </c>
      <c r="GG18" s="26">
        <f t="shared" si="98"/>
        <v>187408471.84817964</v>
      </c>
      <c r="GH18" s="25">
        <f t="shared" si="98"/>
        <v>213996964.5726997</v>
      </c>
      <c r="GI18" s="26">
        <f t="shared" si="98"/>
        <v>216226153.5726997</v>
      </c>
      <c r="GJ18" s="25">
        <f t="shared" si="98"/>
        <v>207559070.27749971</v>
      </c>
      <c r="GK18" s="26">
        <f t="shared" si="98"/>
        <v>216443634.27749971</v>
      </c>
    </row>
    <row r="19" spans="1:193" ht="14.4" thickTop="1" thickBot="1" x14ac:dyDescent="0.3">
      <c r="A19" s="24" t="s">
        <v>120</v>
      </c>
      <c r="B19" s="27"/>
      <c r="C19" s="28" t="e">
        <f>C18-B18</f>
        <v>#REF!</v>
      </c>
      <c r="D19" s="27"/>
      <c r="E19" s="28" t="e">
        <f>E18-D18</f>
        <v>#REF!</v>
      </c>
      <c r="F19" s="27"/>
      <c r="G19" s="28" t="e">
        <f>G18-F18</f>
        <v>#REF!</v>
      </c>
      <c r="H19" s="27"/>
      <c r="I19" s="28" t="e">
        <f>I18-H18</f>
        <v>#REF!</v>
      </c>
      <c r="J19" s="27"/>
      <c r="K19" s="28" t="e">
        <f>K18-J18</f>
        <v>#REF!</v>
      </c>
      <c r="L19" s="27"/>
      <c r="M19" s="28" t="e">
        <f>M18-L18</f>
        <v>#REF!</v>
      </c>
      <c r="N19" s="27"/>
      <c r="O19" s="28" t="e">
        <f>O18-N18</f>
        <v>#REF!</v>
      </c>
      <c r="P19" s="27"/>
      <c r="Q19" s="28" t="e">
        <f>Q18-P18</f>
        <v>#REF!</v>
      </c>
      <c r="R19" s="27"/>
      <c r="S19" s="28" t="e">
        <f>S18-R18</f>
        <v>#REF!</v>
      </c>
      <c r="T19" s="27"/>
      <c r="U19" s="28" t="e">
        <f>U18-T18</f>
        <v>#REF!</v>
      </c>
      <c r="V19" s="27"/>
      <c r="W19" s="28" t="e">
        <f>W18-V18</f>
        <v>#REF!</v>
      </c>
      <c r="X19" s="27"/>
      <c r="Y19" s="28" t="e">
        <f>Y18-X18</f>
        <v>#REF!</v>
      </c>
      <c r="Z19" s="27"/>
      <c r="AA19" s="28" t="e">
        <f>AA18-Z18</f>
        <v>#REF!</v>
      </c>
      <c r="AB19" s="27"/>
      <c r="AC19" s="28" t="e">
        <f>AC18-AB18</f>
        <v>#REF!</v>
      </c>
      <c r="AD19" s="27"/>
      <c r="AE19" s="28" t="e">
        <f>AE18-AD18</f>
        <v>#REF!</v>
      </c>
      <c r="AF19" s="27"/>
      <c r="AG19" s="28" t="e">
        <f>AG18-AF18</f>
        <v>#REF!</v>
      </c>
      <c r="AH19" s="27"/>
      <c r="AI19" s="28">
        <f>AI18-AH18</f>
        <v>31546755.609999985</v>
      </c>
      <c r="AJ19" s="27"/>
      <c r="AK19" s="28">
        <f>AK18-AJ18</f>
        <v>18786984.589999989</v>
      </c>
      <c r="AL19" s="27"/>
      <c r="AM19" s="28">
        <f>AM18-AL18</f>
        <v>11321355.270000011</v>
      </c>
      <c r="AN19" s="27"/>
      <c r="AO19" s="28">
        <f>AO18-AN18</f>
        <v>50000803.320000023</v>
      </c>
      <c r="AP19" s="27"/>
      <c r="AQ19" s="28">
        <f>AQ18-AP18</f>
        <v>44193835.060000002</v>
      </c>
      <c r="AR19" s="27"/>
      <c r="AS19" s="28">
        <f>AS18-AR18</f>
        <v>36585205.487739623</v>
      </c>
      <c r="AT19" s="27"/>
      <c r="AU19" s="28">
        <f>AU18-AT18</f>
        <v>43926255.92440635</v>
      </c>
      <c r="AV19" s="27"/>
      <c r="AW19" s="28">
        <f>AW18-AV18</f>
        <v>43868820.23999998</v>
      </c>
      <c r="AX19" s="27"/>
      <c r="AY19" s="28">
        <f>AY18-AX18</f>
        <v>19331782.079999983</v>
      </c>
      <c r="AZ19" s="27"/>
      <c r="BA19" s="28">
        <f>BA18-AZ18</f>
        <v>37931860.24000001</v>
      </c>
      <c r="BB19" s="27"/>
      <c r="BC19" s="28">
        <f>BC18-BB18</f>
        <v>49752446</v>
      </c>
      <c r="BD19" s="27"/>
      <c r="BE19" s="28">
        <f>BE18-BD18</f>
        <v>43168224.430000022</v>
      </c>
      <c r="BF19" s="27"/>
      <c r="BG19" s="28">
        <f>BG18-BF18</f>
        <v>14667044.830000013</v>
      </c>
      <c r="BH19" s="27"/>
      <c r="BI19" s="28">
        <f>BI18-BH18</f>
        <v>-1248896.5799999833</v>
      </c>
      <c r="BJ19" s="27"/>
      <c r="BK19" s="28">
        <f>BK18-BJ18</f>
        <v>16606982.599999994</v>
      </c>
      <c r="BL19" s="27"/>
      <c r="BM19" s="28">
        <f>BM18-BL18</f>
        <v>35156448.060000002</v>
      </c>
      <c r="BN19" s="27"/>
      <c r="BO19" s="28">
        <f>BO18-BN18</f>
        <v>32168874</v>
      </c>
      <c r="BP19" s="27"/>
      <c r="BQ19" s="28">
        <f>BQ18-BP18</f>
        <v>30729935.090000004</v>
      </c>
      <c r="BR19" s="27"/>
      <c r="BS19" s="28">
        <f>BS18-BR18</f>
        <v>26096815.229999989</v>
      </c>
      <c r="BT19" s="27"/>
      <c r="BU19" s="28">
        <f>BU18-BT18</f>
        <v>38254097.656073004</v>
      </c>
      <c r="BV19" s="27"/>
      <c r="BW19" s="28" t="e">
        <f>BW18-BV18</f>
        <v>#REF!</v>
      </c>
      <c r="BX19" s="27"/>
      <c r="BY19" s="28" t="e">
        <f>BY18-BX18</f>
        <v>#REF!</v>
      </c>
      <c r="BZ19" s="27"/>
      <c r="CA19" s="28" t="e">
        <f>CA18-BZ18</f>
        <v>#REF!</v>
      </c>
      <c r="CB19" s="27"/>
      <c r="CC19" s="28" t="e">
        <f>CC18-CB18</f>
        <v>#REF!</v>
      </c>
      <c r="CD19" s="27"/>
      <c r="CE19" s="28">
        <f>CE18-CD18</f>
        <v>11556603</v>
      </c>
      <c r="CF19" s="27"/>
      <c r="CG19" s="28" t="e">
        <f>CG18-CF18</f>
        <v>#REF!</v>
      </c>
      <c r="CH19" s="27"/>
      <c r="CI19" s="28" t="e">
        <f>CI18-CH18</f>
        <v>#REF!</v>
      </c>
      <c r="CJ19" s="27"/>
      <c r="CK19" s="28" t="e">
        <f>CK18-CJ18</f>
        <v>#REF!</v>
      </c>
      <c r="CL19" s="27"/>
      <c r="CM19" s="28" t="e">
        <f>CM18-CL18</f>
        <v>#REF!</v>
      </c>
      <c r="CN19" s="27"/>
      <c r="CO19" s="28" t="e">
        <f>CO18-CN18</f>
        <v>#REF!</v>
      </c>
      <c r="CP19" s="27"/>
      <c r="CQ19" s="28" t="e">
        <f>CQ18-CP18</f>
        <v>#REF!</v>
      </c>
      <c r="CR19" s="27"/>
      <c r="CS19" s="28" t="e">
        <f>CS18-CR18</f>
        <v>#REF!</v>
      </c>
      <c r="CT19" s="27"/>
      <c r="CU19" s="28" t="e">
        <f>CU18-CT18</f>
        <v>#REF!</v>
      </c>
      <c r="CV19" s="27"/>
      <c r="CW19" s="28" t="e">
        <f>CW18-CV18</f>
        <v>#REF!</v>
      </c>
      <c r="CX19" s="27"/>
      <c r="CY19" s="28" t="e">
        <f>CY18-CX18</f>
        <v>#REF!</v>
      </c>
      <c r="CZ19" s="27"/>
      <c r="DA19" s="28" t="e">
        <f>DA18-CZ18</f>
        <v>#REF!</v>
      </c>
      <c r="DB19" s="27"/>
      <c r="DC19" s="28" t="e">
        <f>DC18-DB18</f>
        <v>#REF!</v>
      </c>
      <c r="DD19" s="27"/>
      <c r="DE19" s="28" t="e">
        <f>DE18-DD18</f>
        <v>#REF!</v>
      </c>
      <c r="DF19" s="27"/>
      <c r="DG19" s="28" t="e">
        <f>DG18-DF18</f>
        <v>#REF!</v>
      </c>
      <c r="DH19" s="27"/>
      <c r="DI19" s="28" t="e">
        <f>DI18-DH18</f>
        <v>#REF!</v>
      </c>
      <c r="DJ19" s="27"/>
      <c r="DK19" s="28" t="e">
        <f>DK18-DJ18</f>
        <v>#REF!</v>
      </c>
      <c r="DL19" s="27"/>
      <c r="DM19" s="28" t="e">
        <f>DM18-DL18</f>
        <v>#REF!</v>
      </c>
      <c r="DN19" s="27"/>
      <c r="DO19" s="28" t="e">
        <f>DO18-DN18</f>
        <v>#REF!</v>
      </c>
      <c r="DP19" s="27"/>
      <c r="DQ19" s="28" t="e">
        <f>DQ18-DP18</f>
        <v>#REF!</v>
      </c>
      <c r="DR19" s="27"/>
      <c r="DS19" s="28" t="e">
        <f>DS18-DR18</f>
        <v>#REF!</v>
      </c>
      <c r="DT19" s="27"/>
      <c r="DU19" s="28" t="e">
        <f>DU18-DT18</f>
        <v>#REF!</v>
      </c>
      <c r="DV19" s="27"/>
      <c r="DW19" s="28" t="e">
        <f>DW18-DV18</f>
        <v>#REF!</v>
      </c>
      <c r="DX19" s="27"/>
      <c r="DY19" s="28" t="e">
        <f>DY18-DX18</f>
        <v>#REF!</v>
      </c>
      <c r="DZ19" s="27"/>
      <c r="EA19" s="28" t="e">
        <f>EA18-DZ18</f>
        <v>#REF!</v>
      </c>
      <c r="EB19" s="27"/>
      <c r="EC19" s="28" t="e">
        <f>EC18-EB18</f>
        <v>#REF!</v>
      </c>
      <c r="ED19" s="27"/>
      <c r="EE19" s="28" t="e">
        <f>EE18-ED18</f>
        <v>#REF!</v>
      </c>
      <c r="EF19" s="27"/>
      <c r="EG19" s="28" t="e">
        <f>EG18-EF18</f>
        <v>#REF!</v>
      </c>
      <c r="EH19" s="27"/>
      <c r="EI19" s="28" t="e">
        <f>EI18-EH18</f>
        <v>#REF!</v>
      </c>
      <c r="EJ19" s="27"/>
      <c r="EK19" s="28" t="e">
        <f>EK18-EJ18</f>
        <v>#REF!</v>
      </c>
      <c r="EL19" s="27"/>
      <c r="EM19" s="28" t="e">
        <f>EM18-EL18</f>
        <v>#REF!</v>
      </c>
      <c r="EN19" s="27"/>
      <c r="EO19" s="28" t="e">
        <f>EO18-EN18</f>
        <v>#REF!</v>
      </c>
      <c r="EP19" s="27"/>
      <c r="EQ19" s="28">
        <f>EQ18-EP18</f>
        <v>13613909</v>
      </c>
      <c r="ER19" s="27"/>
      <c r="ES19" s="28" t="e">
        <f>ES18-ER18</f>
        <v>#REF!</v>
      </c>
      <c r="ET19" s="27"/>
      <c r="EU19" s="28">
        <f>EU18-ET18</f>
        <v>21065925</v>
      </c>
      <c r="EV19" s="27"/>
      <c r="EW19" s="28">
        <f>EW18-EV18</f>
        <v>8853909</v>
      </c>
      <c r="EX19" s="27"/>
      <c r="EY19" s="28">
        <f>EY18-EX18</f>
        <v>8813420</v>
      </c>
      <c r="EZ19" s="27"/>
      <c r="FA19" s="28">
        <f>FA18-EZ18</f>
        <v>11581548</v>
      </c>
      <c r="FB19" s="27"/>
      <c r="FC19" s="28">
        <f>FC18-FB18</f>
        <v>5542704</v>
      </c>
      <c r="FD19" s="27"/>
      <c r="FE19" s="28">
        <f>FE18-FD18</f>
        <v>5068657</v>
      </c>
      <c r="FF19" s="27"/>
      <c r="FG19" s="28">
        <f>FG18-FF18</f>
        <v>5165201</v>
      </c>
      <c r="FH19" s="27"/>
      <c r="FI19" s="28">
        <f>FI18-FH18</f>
        <v>14957228</v>
      </c>
      <c r="FJ19" s="27"/>
      <c r="FK19" s="28">
        <f>FK18-FJ18</f>
        <v>13272259</v>
      </c>
      <c r="FL19" s="27"/>
      <c r="FM19" s="28">
        <f>FM18-FL18</f>
        <v>8203386</v>
      </c>
      <c r="FN19" s="27"/>
      <c r="FO19" s="28">
        <f>FO18-FN18</f>
        <v>16611103</v>
      </c>
      <c r="FP19" s="27"/>
      <c r="FQ19" s="28">
        <f>FQ18-FP18</f>
        <v>4976121</v>
      </c>
      <c r="FR19" s="27"/>
      <c r="FS19" s="28">
        <f>FS18-FR18</f>
        <v>24894365</v>
      </c>
      <c r="FT19" s="27"/>
      <c r="FU19" s="28">
        <f>FU18-FT18</f>
        <v>14921254</v>
      </c>
      <c r="FV19" s="27"/>
      <c r="FW19" s="28">
        <f>FW18-FV18</f>
        <v>2451100</v>
      </c>
      <c r="FX19" s="27"/>
      <c r="FY19" s="28">
        <f>FY18-FX18</f>
        <v>2000000</v>
      </c>
      <c r="FZ19" s="27"/>
      <c r="GA19" s="28">
        <f>GA18-FZ18</f>
        <v>4915146</v>
      </c>
      <c r="GB19" s="27"/>
      <c r="GC19" s="28">
        <f>GC18-GB18</f>
        <v>1443264.3000000417</v>
      </c>
      <c r="GD19" s="27"/>
      <c r="GE19" s="28">
        <f>GE18-GD18</f>
        <v>1041246</v>
      </c>
      <c r="GF19" s="27"/>
      <c r="GG19" s="28">
        <f>GG18-GF18</f>
        <v>10406776</v>
      </c>
      <c r="GH19" s="27"/>
      <c r="GI19" s="28">
        <f>GI18-GH18</f>
        <v>2229189</v>
      </c>
      <c r="GJ19" s="27"/>
      <c r="GK19" s="28">
        <f>GK18-GJ18</f>
        <v>8884564</v>
      </c>
    </row>
    <row r="20" spans="1:193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</row>
    <row r="21" spans="1:193" x14ac:dyDescent="0.25">
      <c r="B21" s="30"/>
      <c r="C21" s="31"/>
      <c r="D21" s="30"/>
      <c r="E21" s="31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  <c r="R21" s="30"/>
      <c r="S21" s="31"/>
      <c r="T21" s="30"/>
      <c r="U21" s="31"/>
      <c r="V21" s="30"/>
      <c r="W21" s="31"/>
      <c r="X21" s="30"/>
      <c r="Y21" s="31"/>
      <c r="Z21" s="30"/>
      <c r="AA21" s="31"/>
      <c r="AB21" s="30"/>
      <c r="AC21" s="31"/>
      <c r="AD21" s="30"/>
      <c r="AE21" s="31"/>
      <c r="AF21" s="30"/>
      <c r="AG21" s="31"/>
      <c r="AH21" s="30"/>
      <c r="AI21" s="31"/>
      <c r="AJ21" s="30"/>
      <c r="AK21" s="31"/>
      <c r="AL21" s="30"/>
      <c r="AM21" s="31"/>
      <c r="AN21" s="30"/>
      <c r="AO21" s="31"/>
      <c r="AP21" s="30"/>
      <c r="AQ21" s="31"/>
      <c r="AR21" s="30"/>
      <c r="AS21" s="31"/>
      <c r="AT21" s="30"/>
      <c r="AU21" s="31"/>
      <c r="AV21" s="30"/>
      <c r="AW21" s="31"/>
      <c r="AX21" s="30"/>
      <c r="AY21" s="31"/>
      <c r="AZ21" s="30"/>
      <c r="BA21" s="31"/>
      <c r="BB21" s="30"/>
      <c r="BC21" s="31"/>
      <c r="BD21" s="30"/>
      <c r="BE21" s="31"/>
      <c r="BF21" s="30"/>
      <c r="BG21" s="31"/>
      <c r="BH21" s="30"/>
      <c r="BI21" s="31"/>
      <c r="BJ21" s="30"/>
      <c r="BK21" s="31"/>
      <c r="BL21" s="30"/>
      <c r="BM21" s="31"/>
      <c r="BN21" s="30"/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30"/>
      <c r="CA21" s="31"/>
      <c r="CB21" s="30"/>
      <c r="CC21" s="31"/>
      <c r="CD21" s="30"/>
      <c r="CE21" s="31"/>
      <c r="CF21" s="30"/>
      <c r="CG21" s="31"/>
      <c r="CH21" s="30"/>
      <c r="CI21" s="31"/>
      <c r="CJ21" s="30"/>
      <c r="CK21" s="31"/>
      <c r="CL21" s="30"/>
      <c r="CM21" s="31"/>
      <c r="CN21" s="30"/>
      <c r="CO21" s="31"/>
      <c r="CP21" s="30"/>
      <c r="CQ21" s="31"/>
      <c r="CR21" s="30"/>
      <c r="CS21" s="31"/>
      <c r="CT21" s="30"/>
      <c r="CU21" s="31"/>
      <c r="CV21" s="30"/>
      <c r="CW21" s="31"/>
      <c r="CX21" s="30"/>
      <c r="CY21" s="31"/>
      <c r="CZ21" s="30"/>
      <c r="DA21" s="31"/>
      <c r="DB21" s="30"/>
      <c r="DC21" s="31"/>
      <c r="DD21" s="30"/>
      <c r="DE21" s="31"/>
      <c r="DF21" s="30"/>
      <c r="DG21" s="31"/>
      <c r="DH21" s="30"/>
      <c r="DI21" s="31"/>
      <c r="DJ21" s="30"/>
      <c r="DK21" s="31"/>
      <c r="DL21" s="30"/>
      <c r="DM21" s="31"/>
      <c r="DN21" s="30"/>
      <c r="DO21" s="31"/>
      <c r="DP21" s="30"/>
      <c r="DQ21" s="31"/>
      <c r="DR21" s="30"/>
      <c r="DS21" s="31"/>
      <c r="DT21" s="30"/>
      <c r="DU21" s="31"/>
      <c r="DV21" s="30"/>
      <c r="DW21" s="31"/>
      <c r="DX21" s="30"/>
      <c r="DY21" s="31"/>
      <c r="DZ21" s="30"/>
      <c r="EA21" s="31"/>
      <c r="EB21" s="30"/>
      <c r="EC21" s="31"/>
      <c r="ED21" s="30"/>
      <c r="EE21" s="31"/>
      <c r="EF21" s="30"/>
      <c r="EG21" s="31"/>
      <c r="EH21" s="30"/>
      <c r="EI21" s="31"/>
      <c r="EJ21" s="30"/>
      <c r="EK21" s="31"/>
      <c r="EL21" s="30"/>
      <c r="EM21" s="31"/>
      <c r="EN21" s="30"/>
      <c r="EO21" s="31"/>
      <c r="EP21" s="30"/>
      <c r="EQ21" s="31"/>
      <c r="ER21" s="30"/>
      <c r="ES21" s="31"/>
      <c r="ET21" s="30"/>
      <c r="EU21" s="31"/>
      <c r="EV21" s="30"/>
      <c r="EW21" s="31"/>
      <c r="EX21" s="30"/>
      <c r="EY21" s="31"/>
      <c r="EZ21" s="30"/>
      <c r="FA21" s="31"/>
      <c r="FB21" s="30"/>
      <c r="FC21" s="31"/>
      <c r="FD21" s="30"/>
      <c r="FE21" s="31"/>
      <c r="FF21" s="30"/>
      <c r="FG21" s="31"/>
      <c r="FH21" s="30"/>
      <c r="FI21" s="31"/>
      <c r="FJ21" s="30"/>
      <c r="FK21" s="31"/>
      <c r="FL21" s="30"/>
      <c r="FM21" s="31"/>
      <c r="FN21" s="30"/>
      <c r="FO21" s="31"/>
      <c r="FP21" s="30"/>
      <c r="FQ21" s="31"/>
      <c r="FR21" s="30"/>
      <c r="FS21" s="31"/>
      <c r="FT21" s="30"/>
      <c r="FU21" s="31"/>
      <c r="FV21" s="30"/>
      <c r="FW21" s="31"/>
      <c r="FX21" s="30"/>
      <c r="FY21" s="31"/>
      <c r="FZ21" s="30"/>
      <c r="GA21" s="31"/>
      <c r="GB21" s="30"/>
      <c r="GC21" s="31"/>
      <c r="GD21" s="30"/>
      <c r="GE21" s="31"/>
      <c r="GF21" s="30"/>
      <c r="GG21" s="31"/>
      <c r="GH21" s="30"/>
      <c r="GI21" s="31"/>
      <c r="GJ21" s="30"/>
      <c r="GK21" s="31"/>
    </row>
    <row r="22" spans="1:193" ht="13.8" thickBot="1" x14ac:dyDescent="0.3">
      <c r="A22" s="32" t="s">
        <v>121</v>
      </c>
      <c r="B22" s="30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0"/>
      <c r="O22" s="31"/>
      <c r="P22" s="30"/>
      <c r="Q22" s="31"/>
      <c r="R22" s="30"/>
      <c r="S22" s="31"/>
      <c r="T22" s="30"/>
      <c r="U22" s="31"/>
      <c r="V22" s="30"/>
      <c r="W22" s="31"/>
      <c r="X22" s="30"/>
      <c r="Y22" s="31"/>
      <c r="Z22" s="30"/>
      <c r="AA22" s="31"/>
      <c r="AB22" s="30"/>
      <c r="AC22" s="31"/>
      <c r="AD22" s="30"/>
      <c r="AE22" s="31"/>
      <c r="AF22" s="30"/>
      <c r="AG22" s="31"/>
      <c r="AH22" s="30"/>
      <c r="AI22" s="31"/>
      <c r="AJ22" s="30"/>
      <c r="AK22" s="31"/>
      <c r="AL22" s="30"/>
      <c r="AM22" s="31"/>
      <c r="AN22" s="30"/>
      <c r="AO22" s="31"/>
      <c r="AP22" s="30"/>
      <c r="AQ22" s="31"/>
      <c r="AR22" s="30"/>
      <c r="AS22" s="31"/>
      <c r="AT22" s="30"/>
      <c r="AU22" s="31"/>
      <c r="AV22" s="30"/>
      <c r="AW22" s="31"/>
      <c r="AX22" s="30"/>
      <c r="AY22" s="31"/>
      <c r="AZ22" s="30"/>
      <c r="BA22" s="31"/>
      <c r="BB22" s="30"/>
      <c r="BC22" s="31"/>
      <c r="BD22" s="30"/>
      <c r="BE22" s="31"/>
      <c r="BF22" s="30"/>
      <c r="BG22" s="31"/>
      <c r="BH22" s="30"/>
      <c r="BI22" s="31"/>
      <c r="BJ22" s="30"/>
      <c r="BK22" s="31"/>
      <c r="BL22" s="30"/>
      <c r="BM22" s="31"/>
      <c r="BN22" s="30"/>
      <c r="BO22" s="31"/>
      <c r="BP22" s="30"/>
      <c r="BQ22" s="31"/>
      <c r="BR22" s="30"/>
      <c r="BS22" s="31"/>
      <c r="BT22" s="30"/>
      <c r="BU22" s="31"/>
      <c r="BV22" s="30"/>
      <c r="BW22" s="31"/>
      <c r="BX22" s="30"/>
      <c r="BY22" s="31"/>
      <c r="BZ22" s="30"/>
      <c r="CA22" s="31"/>
      <c r="CB22" s="30"/>
      <c r="CC22" s="31"/>
      <c r="CD22" s="30"/>
      <c r="CE22" s="31"/>
      <c r="CF22" s="30"/>
      <c r="CG22" s="31"/>
      <c r="CH22" s="30"/>
      <c r="CI22" s="31"/>
      <c r="CJ22" s="30"/>
      <c r="CK22" s="31"/>
      <c r="CL22" s="30"/>
      <c r="CM22" s="31"/>
      <c r="CN22" s="30"/>
      <c r="CO22" s="31"/>
      <c r="CP22" s="30"/>
      <c r="CQ22" s="31"/>
      <c r="CR22" s="30"/>
      <c r="CS22" s="31"/>
      <c r="CT22" s="30"/>
      <c r="CU22" s="31"/>
      <c r="CV22" s="30"/>
      <c r="CW22" s="31"/>
      <c r="CX22" s="30"/>
      <c r="CY22" s="31"/>
      <c r="CZ22" s="30"/>
      <c r="DA22" s="31"/>
      <c r="DB22" s="30"/>
      <c r="DC22" s="31"/>
      <c r="DD22" s="30"/>
      <c r="DE22" s="31"/>
      <c r="DF22" s="30"/>
      <c r="DG22" s="31"/>
      <c r="DH22" s="30"/>
      <c r="DI22" s="31"/>
      <c r="DJ22" s="30"/>
      <c r="DK22" s="31"/>
      <c r="DL22" s="30"/>
      <c r="DM22" s="31"/>
      <c r="DN22" s="30"/>
      <c r="DO22" s="31"/>
      <c r="DP22" s="30"/>
      <c r="DQ22" s="31"/>
      <c r="DR22" s="30"/>
      <c r="DS22" s="31"/>
      <c r="DT22" s="30"/>
      <c r="DU22" s="31"/>
      <c r="DV22" s="30"/>
      <c r="DW22" s="31"/>
      <c r="DX22" s="30"/>
      <c r="DY22" s="31"/>
      <c r="DZ22" s="30"/>
      <c r="EA22" s="31"/>
      <c r="EB22" s="30"/>
      <c r="EC22" s="31"/>
      <c r="ED22" s="30"/>
      <c r="EE22" s="31"/>
      <c r="EF22" s="30"/>
      <c r="EG22" s="31"/>
      <c r="EH22" s="30"/>
      <c r="EI22" s="31"/>
      <c r="EJ22" s="30"/>
      <c r="EK22" s="31"/>
      <c r="EL22" s="30"/>
      <c r="EM22" s="31"/>
      <c r="EN22" s="30"/>
      <c r="EO22" s="31"/>
      <c r="EP22" s="30"/>
      <c r="EQ22" s="31"/>
      <c r="ER22" s="30"/>
      <c r="ES22" s="31"/>
      <c r="ET22" s="30"/>
      <c r="EU22" s="31"/>
      <c r="EV22" s="30"/>
      <c r="EW22" s="31"/>
      <c r="EX22" s="30"/>
      <c r="EY22" s="31"/>
      <c r="EZ22" s="30"/>
      <c r="FA22" s="31"/>
      <c r="FB22" s="30"/>
      <c r="FC22" s="31"/>
      <c r="FD22" s="30"/>
      <c r="FE22" s="31"/>
      <c r="FF22" s="30"/>
      <c r="FG22" s="31"/>
      <c r="FH22" s="30"/>
      <c r="FI22" s="31"/>
      <c r="FJ22" s="30"/>
      <c r="FK22" s="31"/>
      <c r="FL22" s="30"/>
      <c r="FM22" s="31"/>
      <c r="FN22" s="30"/>
      <c r="FO22" s="31"/>
      <c r="FP22" s="30"/>
      <c r="FQ22" s="31"/>
      <c r="FR22" s="30"/>
      <c r="FS22" s="31"/>
      <c r="FT22" s="30"/>
      <c r="FU22" s="31"/>
      <c r="FV22" s="30"/>
      <c r="FW22" s="31"/>
      <c r="FX22" s="30"/>
      <c r="FY22" s="31"/>
      <c r="FZ22" s="30"/>
      <c r="GA22" s="31"/>
      <c r="GB22" s="30"/>
      <c r="GC22" s="31"/>
      <c r="GD22" s="30"/>
      <c r="GE22" s="31"/>
      <c r="GF22" s="30"/>
      <c r="GG22" s="31"/>
      <c r="GH22" s="30"/>
      <c r="GI22" s="31"/>
      <c r="GJ22" s="30"/>
      <c r="GK22" s="31"/>
    </row>
    <row r="23" spans="1:193" ht="13.8" thickBot="1" x14ac:dyDescent="0.3">
      <c r="B23" s="33" t="str">
        <f>+B3</f>
        <v>30/06/2015</v>
      </c>
      <c r="C23" s="31"/>
      <c r="D23" s="33" t="str">
        <f>+D3</f>
        <v>31/07/2015</v>
      </c>
      <c r="E23" s="31"/>
      <c r="F23" s="33" t="str">
        <f>+F3</f>
        <v>31/08/2015</v>
      </c>
      <c r="G23" s="31"/>
      <c r="H23" s="33" t="str">
        <f>+H3</f>
        <v>30/09/2015</v>
      </c>
      <c r="I23" s="31"/>
      <c r="J23" s="33" t="str">
        <f>+J3</f>
        <v>31/10/2015</v>
      </c>
      <c r="K23" s="31"/>
      <c r="L23" s="33" t="str">
        <f>+L3</f>
        <v>30/11/2015</v>
      </c>
      <c r="M23" s="31"/>
      <c r="N23" s="33" t="str">
        <f>+N3</f>
        <v>31/12/2015</v>
      </c>
      <c r="O23" s="31"/>
      <c r="P23" s="33" t="str">
        <f>+P3</f>
        <v>31/01/2016</v>
      </c>
      <c r="Q23" s="31"/>
      <c r="R23" s="33" t="str">
        <f>+R3</f>
        <v>28/02/2016</v>
      </c>
      <c r="S23" s="31"/>
      <c r="T23" s="33" t="str">
        <f>+T3</f>
        <v>31/03/2016</v>
      </c>
      <c r="U23" s="31"/>
      <c r="V23" s="33" t="str">
        <f>+V3</f>
        <v>30/04/2016</v>
      </c>
      <c r="W23" s="31"/>
      <c r="X23" s="33" t="str">
        <f>+X3</f>
        <v>31/05/2016</v>
      </c>
      <c r="Y23" s="31"/>
      <c r="Z23" s="33" t="str">
        <f>+Z3</f>
        <v>30/06/2017</v>
      </c>
      <c r="AA23" s="31"/>
      <c r="AB23" s="33" t="str">
        <f>+AB3</f>
        <v>31/07/2016</v>
      </c>
      <c r="AC23" s="31"/>
      <c r="AD23" s="33" t="str">
        <f>+AD3</f>
        <v>31/08/2016</v>
      </c>
      <c r="AE23" s="31"/>
      <c r="AF23" s="33" t="str">
        <f>+AF3</f>
        <v>30/09/2016</v>
      </c>
      <c r="AG23" s="31"/>
      <c r="AH23" s="33" t="str">
        <f>+AH3</f>
        <v>31/10/2016</v>
      </c>
      <c r="AI23" s="31"/>
      <c r="AJ23" s="33" t="str">
        <f>+AJ3</f>
        <v>30/11/2016</v>
      </c>
      <c r="AK23" s="31"/>
      <c r="AL23" s="33" t="str">
        <f>+AL3</f>
        <v>31/12/2016</v>
      </c>
      <c r="AM23" s="31"/>
      <c r="AN23" s="33" t="str">
        <f>+AN3</f>
        <v>31/01/2017</v>
      </c>
      <c r="AO23" s="31"/>
      <c r="AP23" s="33" t="str">
        <f>+AP3</f>
        <v>28/02/2017</v>
      </c>
      <c r="AQ23" s="31"/>
      <c r="AR23" s="33" t="str">
        <f>+AR3</f>
        <v>31/03/2017</v>
      </c>
      <c r="AS23" s="31"/>
      <c r="AT23" s="33" t="str">
        <f>+AT3</f>
        <v>30/04/2017</v>
      </c>
      <c r="AU23" s="31"/>
      <c r="AV23" s="33" t="str">
        <f>+AV3</f>
        <v>31/05/2017</v>
      </c>
      <c r="AW23" s="31"/>
      <c r="AX23" s="33" t="str">
        <f>+AX3</f>
        <v>30/06/2017</v>
      </c>
      <c r="AY23" s="31"/>
      <c r="AZ23" s="33" t="str">
        <f>+AZ3</f>
        <v>31/7/2017</v>
      </c>
      <c r="BA23" s="31"/>
      <c r="BB23" s="33" t="str">
        <f>+BB3</f>
        <v>31/8/2017</v>
      </c>
      <c r="BC23" s="31"/>
      <c r="BD23" s="33" t="str">
        <f>+BD3</f>
        <v>30/9/2017</v>
      </c>
      <c r="BE23" s="31"/>
      <c r="BF23" s="33" t="str">
        <f>+BF3</f>
        <v>31/10/2017</v>
      </c>
      <c r="BG23" s="31"/>
      <c r="BH23" s="33" t="str">
        <f>+BH3</f>
        <v>30/11/2017</v>
      </c>
      <c r="BI23" s="31"/>
      <c r="BJ23" s="33" t="str">
        <f>+BJ3</f>
        <v>31/12/2017</v>
      </c>
      <c r="BK23" s="31"/>
      <c r="BL23" s="33" t="str">
        <f>+BL3</f>
        <v>31/01/2018</v>
      </c>
      <c r="BM23" s="31"/>
      <c r="BN23" s="33" t="str">
        <f>+BN3</f>
        <v>28/02/2018</v>
      </c>
      <c r="BO23" s="31"/>
      <c r="BP23" s="33" t="str">
        <f>+BP3</f>
        <v>31/03/2018</v>
      </c>
      <c r="BQ23" s="31"/>
      <c r="BR23" s="33" t="str">
        <f>+BR3</f>
        <v>30/04/2018</v>
      </c>
      <c r="BS23" s="31"/>
      <c r="BT23" s="33" t="str">
        <f>+BT3</f>
        <v>31/05/2018</v>
      </c>
      <c r="BU23" s="31"/>
      <c r="BV23" s="33" t="str">
        <f>+BV3</f>
        <v>30/06/2018</v>
      </c>
      <c r="BW23" s="31"/>
      <c r="BX23" s="33" t="str">
        <f>+BX3</f>
        <v>31/07/2018</v>
      </c>
      <c r="BY23" s="31"/>
      <c r="BZ23" s="33" t="str">
        <f>+BZ3</f>
        <v>31/08/2018</v>
      </c>
      <c r="CA23" s="31"/>
      <c r="CB23" s="33" t="str">
        <f>+CB3</f>
        <v>30/09/2018</v>
      </c>
      <c r="CC23" s="31"/>
      <c r="CD23" s="33" t="str">
        <f>+CD3</f>
        <v>31/10/2018</v>
      </c>
      <c r="CE23" s="31"/>
      <c r="CF23" s="33" t="str">
        <f>+CF3</f>
        <v>30/11/2018</v>
      </c>
      <c r="CG23" s="31"/>
      <c r="CH23" s="33" t="str">
        <f>+CH3</f>
        <v>31/12/2018</v>
      </c>
      <c r="CI23" s="31"/>
      <c r="CJ23" s="33" t="str">
        <f>+CJ3</f>
        <v>31/01/2019</v>
      </c>
      <c r="CK23" s="31"/>
      <c r="CL23" s="33" t="str">
        <f>+CL3</f>
        <v>28/02/2019</v>
      </c>
      <c r="CM23" s="31"/>
      <c r="CN23" s="33" t="str">
        <f>+CN3</f>
        <v>31/03/2019</v>
      </c>
      <c r="CO23" s="31"/>
      <c r="CP23" s="33" t="str">
        <f>+CP3</f>
        <v>30/04/2019</v>
      </c>
      <c r="CQ23" s="31"/>
      <c r="CR23" s="33" t="str">
        <f>+CR3</f>
        <v>31/05/2019</v>
      </c>
      <c r="CS23" s="31"/>
      <c r="CT23" s="33" t="str">
        <f>+CT3</f>
        <v>30/06/2019</v>
      </c>
      <c r="CU23" s="31"/>
      <c r="CV23" s="33" t="str">
        <f>+CV3</f>
        <v>31/07/2019</v>
      </c>
      <c r="CW23" s="31"/>
      <c r="CX23" s="33" t="str">
        <f>+CX3</f>
        <v>31/08/2019</v>
      </c>
      <c r="CY23" s="31"/>
      <c r="CZ23" s="33" t="str">
        <f>+CZ3</f>
        <v>30/09/2019</v>
      </c>
      <c r="DA23" s="31"/>
      <c r="DB23" s="33" t="str">
        <f>+DB3</f>
        <v>31/10/2019</v>
      </c>
      <c r="DC23" s="31"/>
      <c r="DD23" s="33" t="str">
        <f>+DD3</f>
        <v>30/11/2019</v>
      </c>
      <c r="DE23" s="31"/>
      <c r="DF23" s="33" t="str">
        <f>+DF3</f>
        <v>31/12/2019</v>
      </c>
      <c r="DG23" s="31"/>
      <c r="DH23" s="33" t="str">
        <f>+DH3</f>
        <v>31/01/2020</v>
      </c>
      <c r="DI23" s="31"/>
      <c r="DJ23" s="33" t="str">
        <f>+DJ3</f>
        <v>29/02/2020</v>
      </c>
      <c r="DK23" s="31"/>
      <c r="DL23" s="33" t="str">
        <f>+DL3</f>
        <v>31/03/2020</v>
      </c>
      <c r="DM23" s="31"/>
      <c r="DN23" s="33" t="str">
        <f>+DN3</f>
        <v>30/04/2020</v>
      </c>
      <c r="DO23" s="31"/>
      <c r="DP23" s="33" t="str">
        <f>+DP3</f>
        <v>31/05/2020</v>
      </c>
      <c r="DQ23" s="31"/>
      <c r="DR23" s="33" t="str">
        <f>+DR3</f>
        <v>30/06/2020</v>
      </c>
      <c r="DS23" s="31"/>
      <c r="DT23" s="33" t="str">
        <f>+DT3</f>
        <v>31/07/2020</v>
      </c>
      <c r="DU23" s="31"/>
      <c r="DV23" s="33" t="str">
        <f>+DV3</f>
        <v>31/08/2020</v>
      </c>
      <c r="DW23" s="31"/>
      <c r="DX23" s="33" t="str">
        <f>+DX3</f>
        <v>30/09/2020</v>
      </c>
      <c r="DY23" s="31"/>
      <c r="DZ23" s="33" t="str">
        <f>+DZ3</f>
        <v>31/10/2020</v>
      </c>
      <c r="EA23" s="31"/>
      <c r="EB23" s="33" t="str">
        <f>+EB3</f>
        <v>30/11/2020</v>
      </c>
      <c r="EC23" s="31"/>
      <c r="ED23" s="33" t="str">
        <f>+ED3</f>
        <v>31/12/2020</v>
      </c>
      <c r="EE23" s="31"/>
      <c r="EF23" s="33" t="str">
        <f>+EF3</f>
        <v>31/01/2021</v>
      </c>
      <c r="EG23" s="31"/>
      <c r="EH23" s="33" t="str">
        <f>+EH3</f>
        <v>28/02/2021</v>
      </c>
      <c r="EI23" s="31"/>
      <c r="EJ23" s="33" t="str">
        <f>+EJ3</f>
        <v>31/03/2021</v>
      </c>
      <c r="EK23" s="31"/>
      <c r="EL23" s="33" t="str">
        <f>+EL3</f>
        <v>30/04/2021</v>
      </c>
      <c r="EM23" s="31"/>
      <c r="EN23" s="33" t="str">
        <f>+EN3</f>
        <v>31/05/2021</v>
      </c>
      <c r="EO23" s="31"/>
      <c r="EP23" s="33" t="str">
        <f>+EP3</f>
        <v>30/06/2021</v>
      </c>
      <c r="EQ23" s="31"/>
      <c r="ER23" s="33" t="str">
        <f>+ER3</f>
        <v>31/07/2021</v>
      </c>
      <c r="ES23" s="31"/>
      <c r="ET23" s="33" t="str">
        <f>+ET3</f>
        <v>31/08/2021</v>
      </c>
      <c r="EU23" s="31"/>
      <c r="EV23" s="33" t="str">
        <f>+EV3</f>
        <v>30/09/2021</v>
      </c>
      <c r="EW23" s="31"/>
      <c r="EX23" s="33" t="str">
        <f>+EX3</f>
        <v>31/10/2021</v>
      </c>
      <c r="EY23" s="31"/>
      <c r="EZ23" s="33" t="str">
        <f>+EZ3</f>
        <v>30/11/2021</v>
      </c>
      <c r="FA23" s="31"/>
      <c r="FB23" s="33" t="str">
        <f>+FB3</f>
        <v>31/12/2021</v>
      </c>
      <c r="FC23" s="31"/>
      <c r="FD23" s="33" t="str">
        <f>+FD3</f>
        <v>31/01/2022</v>
      </c>
      <c r="FE23" s="31"/>
      <c r="FF23" s="33" t="str">
        <f>+FF3</f>
        <v>28/02/2022</v>
      </c>
      <c r="FG23" s="31"/>
      <c r="FH23" s="33" t="str">
        <f>+FH3</f>
        <v>31/03/2022</v>
      </c>
      <c r="FI23" s="31"/>
      <c r="FJ23" s="33" t="str">
        <f>+FJ3</f>
        <v>30/04/2022</v>
      </c>
      <c r="FK23" s="31"/>
      <c r="FL23" s="33" t="str">
        <f>+FL3</f>
        <v>31/05/2022</v>
      </c>
      <c r="FM23" s="31"/>
      <c r="FN23" s="33" t="str">
        <f>+FN3</f>
        <v>30/06/2022</v>
      </c>
      <c r="FO23" s="31"/>
      <c r="FP23" s="33" t="str">
        <f>+FP3</f>
        <v>31/07/2022</v>
      </c>
      <c r="FQ23" s="31"/>
      <c r="FR23" s="33" t="str">
        <f>+FR3</f>
        <v>31/08/2022</v>
      </c>
      <c r="FS23" s="31"/>
      <c r="FT23" s="33" t="str">
        <f>+FT3</f>
        <v>30/09/2022</v>
      </c>
      <c r="FU23" s="31"/>
      <c r="FV23" s="33" t="str">
        <f>+FV3</f>
        <v>31/10/2022</v>
      </c>
      <c r="FW23" s="31"/>
      <c r="FX23" s="33" t="str">
        <f>+FX3</f>
        <v>30/11/2022</v>
      </c>
      <c r="FY23" s="31"/>
      <c r="FZ23" s="33" t="str">
        <f>+FZ3</f>
        <v>31/12/2022</v>
      </c>
      <c r="GA23" s="31"/>
      <c r="GB23" s="33" t="str">
        <f>+GB3</f>
        <v>31/01/20223</v>
      </c>
      <c r="GC23" s="31"/>
      <c r="GD23" s="33" t="str">
        <f>+GD3</f>
        <v>28/02/2023</v>
      </c>
      <c r="GE23" s="31"/>
      <c r="GF23" s="33" t="str">
        <f>+GF3</f>
        <v>31/03/2023</v>
      </c>
      <c r="GG23" s="31"/>
      <c r="GH23" s="33" t="str">
        <f>+GH3</f>
        <v>30/04/2023</v>
      </c>
      <c r="GI23" s="31"/>
      <c r="GJ23" s="33" t="str">
        <f>+GJ3</f>
        <v>31/05/2023</v>
      </c>
      <c r="GK23" s="31"/>
    </row>
    <row r="24" spans="1:193" x14ac:dyDescent="0.25">
      <c r="A24" s="4" t="s">
        <v>122</v>
      </c>
      <c r="B24" s="34">
        <v>10000000</v>
      </c>
      <c r="C24" s="31"/>
      <c r="D24" s="34">
        <v>20000000</v>
      </c>
      <c r="E24" s="31"/>
      <c r="F24" s="34">
        <v>15000000</v>
      </c>
      <c r="G24" s="31"/>
      <c r="H24" s="34">
        <v>0</v>
      </c>
      <c r="I24" s="31"/>
      <c r="J24" s="34">
        <v>10000000</v>
      </c>
      <c r="K24" s="31"/>
      <c r="L24" s="34">
        <v>10000000</v>
      </c>
      <c r="M24" s="31"/>
      <c r="N24" s="34">
        <v>10000000</v>
      </c>
      <c r="O24" s="31"/>
      <c r="P24" s="34">
        <v>10000000</v>
      </c>
      <c r="Q24" s="31"/>
      <c r="R24" s="34">
        <v>5000000</v>
      </c>
      <c r="S24" s="31"/>
      <c r="T24" s="34">
        <v>20000000</v>
      </c>
      <c r="U24" s="31"/>
      <c r="V24" s="34">
        <v>15000000</v>
      </c>
      <c r="W24" s="31"/>
      <c r="X24" s="34">
        <v>20000000</v>
      </c>
      <c r="Y24" s="31"/>
      <c r="Z24" s="34">
        <v>15000000</v>
      </c>
      <c r="AA24" s="31"/>
      <c r="AB24" s="34">
        <v>15000000</v>
      </c>
      <c r="AC24" s="31"/>
      <c r="AD24" s="34">
        <v>20000000</v>
      </c>
      <c r="AE24" s="31"/>
      <c r="AF24" s="34">
        <v>15000000</v>
      </c>
      <c r="AG24" s="31"/>
      <c r="AH24" s="34">
        <v>15000000</v>
      </c>
      <c r="AI24" s="31"/>
      <c r="AJ24" s="34">
        <v>30000000</v>
      </c>
      <c r="AK24" s="31"/>
      <c r="AL24" s="34">
        <v>25000000</v>
      </c>
      <c r="AM24" s="31"/>
      <c r="AN24" s="34">
        <v>35000000</v>
      </c>
      <c r="AO24" s="31"/>
      <c r="AP24" s="34">
        <v>45000000</v>
      </c>
      <c r="AQ24" s="31"/>
      <c r="AR24" s="34">
        <v>45000000</v>
      </c>
      <c r="AS24" s="31"/>
      <c r="AT24" s="34">
        <v>55000000</v>
      </c>
      <c r="AU24" s="31"/>
      <c r="AV24" s="34">
        <v>35000000</v>
      </c>
      <c r="AW24" s="31"/>
      <c r="AX24" s="34">
        <v>15000000</v>
      </c>
      <c r="AY24" s="31"/>
      <c r="AZ24" s="34">
        <v>15000000</v>
      </c>
      <c r="BA24" s="31"/>
      <c r="BB24" s="34">
        <v>25000000</v>
      </c>
      <c r="BC24" s="31"/>
      <c r="BD24" s="34">
        <v>30000000</v>
      </c>
      <c r="BE24" s="31"/>
      <c r="BF24" s="34">
        <v>20000000</v>
      </c>
      <c r="BG24" s="31"/>
      <c r="BH24" s="34">
        <v>25000000</v>
      </c>
      <c r="BI24" s="31"/>
      <c r="BJ24" s="34">
        <v>25000000</v>
      </c>
      <c r="BK24" s="31"/>
      <c r="BL24" s="34">
        <v>25000000</v>
      </c>
      <c r="BM24" s="31"/>
      <c r="BN24" s="34">
        <v>25000000</v>
      </c>
      <c r="BO24" s="31"/>
      <c r="BP24" s="34">
        <v>15000000</v>
      </c>
      <c r="BQ24" s="31"/>
      <c r="BR24" s="34">
        <v>30000000</v>
      </c>
      <c r="BS24" s="31"/>
      <c r="BT24" s="34">
        <v>20000000</v>
      </c>
      <c r="BU24" s="31"/>
      <c r="BV24" s="34">
        <v>5000000</v>
      </c>
      <c r="BW24" s="31"/>
      <c r="BX24" s="34">
        <v>15000000</v>
      </c>
      <c r="BY24" s="31"/>
      <c r="BZ24" s="34">
        <v>10000000</v>
      </c>
      <c r="CA24" s="31"/>
      <c r="CB24" s="34">
        <v>15000000</v>
      </c>
      <c r="CC24" s="31"/>
      <c r="CD24" s="34">
        <v>5000000</v>
      </c>
      <c r="CE24" s="31"/>
      <c r="CF24" s="34">
        <v>5000000</v>
      </c>
      <c r="CG24" s="31"/>
      <c r="CH24" s="34">
        <v>5000000</v>
      </c>
      <c r="CI24" s="31"/>
      <c r="CJ24" s="34">
        <v>15000000</v>
      </c>
      <c r="CK24" s="31"/>
      <c r="CL24" s="34">
        <v>10000000</v>
      </c>
      <c r="CM24" s="31"/>
      <c r="CN24" s="34">
        <v>10000000</v>
      </c>
      <c r="CO24" s="31"/>
      <c r="CP24" s="34">
        <v>0</v>
      </c>
      <c r="CQ24" s="31"/>
      <c r="CR24" s="34">
        <v>0</v>
      </c>
      <c r="CS24" s="31"/>
      <c r="CT24" s="34">
        <v>0</v>
      </c>
      <c r="CU24" s="31"/>
      <c r="CV24" s="34">
        <v>10000000</v>
      </c>
      <c r="CW24" s="31"/>
      <c r="CX24" s="34">
        <v>10000000</v>
      </c>
      <c r="CY24" s="31"/>
      <c r="CZ24" s="34">
        <v>5000000</v>
      </c>
      <c r="DA24" s="31"/>
      <c r="DB24" s="34">
        <v>0</v>
      </c>
      <c r="DC24" s="31"/>
      <c r="DD24" s="34">
        <v>5000000</v>
      </c>
      <c r="DE24" s="31"/>
      <c r="DF24" s="34">
        <v>5000000</v>
      </c>
      <c r="DG24" s="31"/>
      <c r="DH24" s="34">
        <v>5000000</v>
      </c>
      <c r="DI24" s="31"/>
      <c r="DJ24" s="34">
        <v>5000000</v>
      </c>
      <c r="DK24" s="31"/>
      <c r="DL24" s="34">
        <v>5000000</v>
      </c>
      <c r="DM24" s="31"/>
      <c r="DN24" s="34">
        <v>0</v>
      </c>
      <c r="DO24" s="31"/>
      <c r="DP24" s="34">
        <v>0</v>
      </c>
      <c r="DQ24" s="31"/>
      <c r="DR24" s="34">
        <v>0</v>
      </c>
      <c r="DS24" s="31"/>
      <c r="DT24" s="34">
        <v>0</v>
      </c>
      <c r="DU24" s="31"/>
      <c r="DV24" s="34">
        <v>30000000</v>
      </c>
      <c r="DW24" s="31"/>
      <c r="DX24" s="34">
        <v>20000000</v>
      </c>
      <c r="DY24" s="31"/>
      <c r="DZ24" s="34">
        <v>30000000</v>
      </c>
      <c r="EA24" s="31"/>
      <c r="EB24" s="34">
        <v>30000000</v>
      </c>
      <c r="EC24" s="31"/>
      <c r="ED24" s="34">
        <v>20000000</v>
      </c>
      <c r="EE24" s="31"/>
      <c r="EF24" s="34">
        <v>20000000</v>
      </c>
      <c r="EG24" s="31"/>
      <c r="EH24" s="34">
        <v>25000000</v>
      </c>
      <c r="EI24" s="31"/>
      <c r="EJ24" s="34">
        <v>25000000</v>
      </c>
      <c r="EK24" s="31"/>
      <c r="EL24" s="34">
        <v>30000000</v>
      </c>
      <c r="EM24" s="31"/>
      <c r="EN24" s="34">
        <v>30000000</v>
      </c>
      <c r="EO24" s="31"/>
      <c r="EP24" s="34">
        <v>25000000</v>
      </c>
      <c r="EQ24" s="31"/>
      <c r="ER24" s="34">
        <v>25000000</v>
      </c>
      <c r="ES24" s="31"/>
      <c r="ET24" s="34">
        <v>25000000</v>
      </c>
      <c r="EU24" s="31"/>
      <c r="EV24" s="34">
        <v>10000000</v>
      </c>
      <c r="EW24" s="31"/>
      <c r="EX24" s="34">
        <v>10000000</v>
      </c>
      <c r="EY24" s="31"/>
      <c r="EZ24" s="34">
        <v>10000000</v>
      </c>
      <c r="FA24" s="31"/>
      <c r="FB24" s="34">
        <v>10000000</v>
      </c>
      <c r="FC24" s="31"/>
      <c r="FD24" s="34">
        <v>10000000</v>
      </c>
      <c r="FE24" s="31"/>
      <c r="FF24" s="34">
        <v>15000000</v>
      </c>
      <c r="FG24" s="31"/>
      <c r="FH24" s="34">
        <v>20000000</v>
      </c>
      <c r="FI24" s="31"/>
      <c r="FJ24" s="34">
        <v>20000000</v>
      </c>
      <c r="FK24" s="31"/>
      <c r="FL24" s="34">
        <v>20000000</v>
      </c>
      <c r="FM24" s="31"/>
      <c r="FN24" s="34">
        <v>15000000</v>
      </c>
      <c r="FO24" s="31"/>
      <c r="FP24" s="34">
        <v>15000000</v>
      </c>
      <c r="FQ24" s="31"/>
      <c r="FR24" s="34">
        <v>25000000</v>
      </c>
      <c r="FS24" s="31"/>
      <c r="FT24" s="34">
        <v>15000000</v>
      </c>
      <c r="FU24" s="31"/>
      <c r="FV24" s="34">
        <v>15000000</v>
      </c>
      <c r="FW24" s="31"/>
      <c r="FX24" s="34">
        <v>15000000</v>
      </c>
      <c r="FY24" s="31"/>
      <c r="FZ24" s="34">
        <v>20000000</v>
      </c>
      <c r="GA24" s="31"/>
      <c r="GB24" s="34">
        <v>15000000</v>
      </c>
      <c r="GC24" s="31"/>
      <c r="GD24" s="34">
        <v>15000000</v>
      </c>
      <c r="GE24" s="31"/>
      <c r="GF24" s="34">
        <v>20000000</v>
      </c>
      <c r="GG24" s="31"/>
      <c r="GH24" s="34">
        <v>15000000</v>
      </c>
      <c r="GI24" s="31"/>
      <c r="GJ24" s="34">
        <v>10000000</v>
      </c>
      <c r="GK24" s="31"/>
    </row>
    <row r="25" spans="1:193" x14ac:dyDescent="0.25">
      <c r="A25" s="4" t="s">
        <v>123</v>
      </c>
      <c r="B25" s="34">
        <v>5000000</v>
      </c>
      <c r="C25" s="31"/>
      <c r="D25" s="34">
        <v>25000000</v>
      </c>
      <c r="E25" s="31"/>
      <c r="F25" s="34">
        <v>15000000</v>
      </c>
      <c r="G25" s="31"/>
      <c r="H25" s="34">
        <v>5000000</v>
      </c>
      <c r="I25" s="31"/>
      <c r="J25" s="34">
        <v>20000000</v>
      </c>
      <c r="K25" s="31"/>
      <c r="L25" s="34">
        <v>20000000</v>
      </c>
      <c r="M25" s="31"/>
      <c r="N25" s="34">
        <v>20000000</v>
      </c>
      <c r="O25" s="31"/>
      <c r="P25" s="34">
        <v>20000000</v>
      </c>
      <c r="Q25" s="31"/>
      <c r="R25" s="34">
        <v>20000000</v>
      </c>
      <c r="S25" s="31"/>
      <c r="T25" s="34">
        <v>35000000</v>
      </c>
      <c r="U25" s="31"/>
      <c r="V25" s="34">
        <v>30000000</v>
      </c>
      <c r="W25" s="31"/>
      <c r="X25" s="34">
        <v>50000000</v>
      </c>
      <c r="Y25" s="31"/>
      <c r="Z25" s="34">
        <v>40000000</v>
      </c>
      <c r="AA25" s="31"/>
      <c r="AB25" s="34">
        <v>40000000</v>
      </c>
      <c r="AC25" s="31"/>
      <c r="AD25" s="34">
        <v>45000000</v>
      </c>
      <c r="AE25" s="31"/>
      <c r="AF25" s="34">
        <v>30000000</v>
      </c>
      <c r="AG25" s="31"/>
      <c r="AH25" s="34">
        <v>35000000</v>
      </c>
      <c r="AI25" s="31"/>
      <c r="AJ25" s="34">
        <v>50000000</v>
      </c>
      <c r="AK25" s="31"/>
      <c r="AL25" s="34">
        <v>50000000</v>
      </c>
      <c r="AM25" s="31"/>
      <c r="AN25" s="34">
        <v>45000000</v>
      </c>
      <c r="AO25" s="31"/>
      <c r="AP25" s="34">
        <v>50000000</v>
      </c>
      <c r="AQ25" s="31"/>
      <c r="AR25" s="34">
        <v>45000000</v>
      </c>
      <c r="AS25" s="31"/>
      <c r="AT25" s="34">
        <v>50000000</v>
      </c>
      <c r="AU25" s="31"/>
      <c r="AV25" s="34">
        <v>60000000</v>
      </c>
      <c r="AW25" s="31"/>
      <c r="AX25" s="34">
        <v>40000000</v>
      </c>
      <c r="AY25" s="31"/>
      <c r="AZ25" s="34">
        <v>45000000</v>
      </c>
      <c r="BA25" s="31"/>
      <c r="BB25" s="34">
        <v>40000000</v>
      </c>
      <c r="BC25" s="31"/>
      <c r="BD25" s="34">
        <v>35000000</v>
      </c>
      <c r="BE25" s="31"/>
      <c r="BF25" s="34">
        <v>20000000</v>
      </c>
      <c r="BG25" s="31"/>
      <c r="BH25" s="34">
        <v>20000000</v>
      </c>
      <c r="BI25" s="31"/>
      <c r="BJ25" s="34">
        <v>20000000</v>
      </c>
      <c r="BK25" s="31"/>
      <c r="BL25" s="34">
        <v>35000000</v>
      </c>
      <c r="BM25" s="31"/>
      <c r="BN25" s="34">
        <v>30000000</v>
      </c>
      <c r="BO25" s="31"/>
      <c r="BP25" s="34">
        <v>20000000</v>
      </c>
      <c r="BQ25" s="31"/>
      <c r="BR25" s="34">
        <v>40000000</v>
      </c>
      <c r="BS25" s="31"/>
      <c r="BT25" s="34">
        <v>35000000</v>
      </c>
      <c r="BU25" s="31"/>
      <c r="BV25" s="34">
        <v>15000000</v>
      </c>
      <c r="BW25" s="31"/>
      <c r="BX25" s="34">
        <v>20000000</v>
      </c>
      <c r="BY25" s="31"/>
      <c r="BZ25" s="34">
        <v>15000000</v>
      </c>
      <c r="CA25" s="31"/>
      <c r="CB25" s="34">
        <v>15000000</v>
      </c>
      <c r="CC25" s="31"/>
      <c r="CD25" s="34">
        <v>10000000</v>
      </c>
      <c r="CE25" s="31"/>
      <c r="CF25" s="34">
        <v>10000000</v>
      </c>
      <c r="CG25" s="31"/>
      <c r="CH25" s="34">
        <v>10000000</v>
      </c>
      <c r="CI25" s="31"/>
      <c r="CJ25" s="34">
        <v>15000000</v>
      </c>
      <c r="CK25" s="31"/>
      <c r="CL25" s="34">
        <v>20000000</v>
      </c>
      <c r="CM25" s="31"/>
      <c r="CN25" s="34">
        <v>10000000</v>
      </c>
      <c r="CO25" s="31"/>
      <c r="CP25" s="34">
        <v>20000000</v>
      </c>
      <c r="CQ25" s="31"/>
      <c r="CR25" s="34">
        <v>15000000</v>
      </c>
      <c r="CS25" s="31"/>
      <c r="CT25" s="34">
        <v>10000000</v>
      </c>
      <c r="CU25" s="31"/>
      <c r="CV25" s="34">
        <v>25000000</v>
      </c>
      <c r="CW25" s="31"/>
      <c r="CX25" s="34">
        <v>20000000</v>
      </c>
      <c r="CY25" s="31"/>
      <c r="CZ25" s="34">
        <v>5000000</v>
      </c>
      <c r="DA25" s="31"/>
      <c r="DB25" s="34">
        <v>10000000</v>
      </c>
      <c r="DC25" s="31"/>
      <c r="DD25" s="34">
        <v>25000000</v>
      </c>
      <c r="DE25" s="31"/>
      <c r="DF25" s="34">
        <v>25000000</v>
      </c>
      <c r="DG25" s="31"/>
      <c r="DH25" s="34">
        <v>35000000</v>
      </c>
      <c r="DI25" s="31"/>
      <c r="DJ25" s="34">
        <v>35000000</v>
      </c>
      <c r="DK25" s="31"/>
      <c r="DL25" s="34">
        <v>25000000</v>
      </c>
      <c r="DM25" s="31"/>
      <c r="DN25" s="34">
        <v>25000000</v>
      </c>
      <c r="DO25" s="31"/>
      <c r="DP25" s="34">
        <v>10000000</v>
      </c>
      <c r="DQ25" s="31"/>
      <c r="DR25" s="34">
        <v>5000000</v>
      </c>
      <c r="DS25" s="31"/>
      <c r="DT25" s="34">
        <v>20000000</v>
      </c>
      <c r="DU25" s="31"/>
      <c r="DV25" s="34">
        <v>30000000</v>
      </c>
      <c r="DW25" s="31"/>
      <c r="DX25" s="34">
        <v>15000000</v>
      </c>
      <c r="DY25" s="31"/>
      <c r="DZ25" s="34">
        <v>20000000</v>
      </c>
      <c r="EA25" s="31"/>
      <c r="EB25" s="34">
        <v>25000000</v>
      </c>
      <c r="EC25" s="31"/>
      <c r="ED25" s="34">
        <v>45000000</v>
      </c>
      <c r="EE25" s="31"/>
      <c r="EF25" s="34">
        <v>55000000</v>
      </c>
      <c r="EG25" s="31"/>
      <c r="EH25" s="34">
        <v>55000000</v>
      </c>
      <c r="EI25" s="31"/>
      <c r="EJ25" s="34">
        <v>50000000</v>
      </c>
      <c r="EK25" s="31"/>
      <c r="EL25" s="34">
        <v>55000000</v>
      </c>
      <c r="EM25" s="31"/>
      <c r="EN25" s="34">
        <v>50000000</v>
      </c>
      <c r="EO25" s="31"/>
      <c r="EP25" s="34">
        <v>45000000</v>
      </c>
      <c r="EQ25" s="31"/>
      <c r="ER25" s="34">
        <v>35000000</v>
      </c>
      <c r="ES25" s="31"/>
      <c r="ET25" s="34">
        <v>40000000</v>
      </c>
      <c r="EU25" s="31"/>
      <c r="EV25" s="34">
        <v>40000000</v>
      </c>
      <c r="EW25" s="31"/>
      <c r="EX25" s="34">
        <v>35000000</v>
      </c>
      <c r="EY25" s="31"/>
      <c r="EZ25" s="34">
        <v>60000000</v>
      </c>
      <c r="FA25" s="31"/>
      <c r="FB25" s="34">
        <v>50000000</v>
      </c>
      <c r="FC25" s="31"/>
      <c r="FD25" s="34">
        <v>45000000</v>
      </c>
      <c r="FE25" s="31"/>
      <c r="FF25" s="34">
        <v>50000000</v>
      </c>
      <c r="FG25" s="31"/>
      <c r="FH25" s="34">
        <v>55000000</v>
      </c>
      <c r="FI25" s="31"/>
      <c r="FJ25" s="34">
        <v>55000000</v>
      </c>
      <c r="FK25" s="31"/>
      <c r="FL25" s="34">
        <v>45000000</v>
      </c>
      <c r="FM25" s="31"/>
      <c r="FN25" s="34">
        <v>40000000</v>
      </c>
      <c r="FO25" s="31"/>
      <c r="FP25" s="34">
        <v>35000000</v>
      </c>
      <c r="FQ25" s="31"/>
      <c r="FR25" s="34">
        <v>50000000</v>
      </c>
      <c r="FS25" s="31"/>
      <c r="FT25" s="34">
        <v>30000000</v>
      </c>
      <c r="FU25" s="31"/>
      <c r="FV25" s="34">
        <v>20000000</v>
      </c>
      <c r="FW25" s="31"/>
      <c r="FX25" s="34">
        <v>20000000</v>
      </c>
      <c r="FY25" s="31"/>
      <c r="FZ25" s="34">
        <v>20000000</v>
      </c>
      <c r="GA25" s="31"/>
      <c r="GB25" s="34">
        <v>20000000</v>
      </c>
      <c r="GC25" s="31"/>
      <c r="GD25" s="34">
        <v>10000000</v>
      </c>
      <c r="GE25" s="31"/>
      <c r="GF25" s="34">
        <v>10000000</v>
      </c>
      <c r="GG25" s="31"/>
      <c r="GH25" s="34">
        <v>10000000</v>
      </c>
      <c r="GI25" s="31"/>
      <c r="GJ25" s="34">
        <v>5000000</v>
      </c>
      <c r="GK25" s="31"/>
    </row>
    <row r="26" spans="1:193" x14ac:dyDescent="0.25">
      <c r="A26" s="4" t="s">
        <v>124</v>
      </c>
      <c r="B26" s="34">
        <v>0</v>
      </c>
      <c r="C26" s="31"/>
      <c r="D26" s="34">
        <v>5000000</v>
      </c>
      <c r="E26" s="31"/>
      <c r="F26" s="34">
        <v>5000000</v>
      </c>
      <c r="G26" s="31"/>
      <c r="H26" s="34">
        <v>0</v>
      </c>
      <c r="I26" s="31"/>
      <c r="J26" s="34">
        <v>0</v>
      </c>
      <c r="K26" s="31"/>
      <c r="L26" s="34">
        <v>0</v>
      </c>
      <c r="M26" s="31"/>
      <c r="N26" s="34">
        <v>0</v>
      </c>
      <c r="O26" s="31"/>
      <c r="P26" s="34">
        <v>0</v>
      </c>
      <c r="Q26" s="31"/>
      <c r="R26" s="34">
        <v>0</v>
      </c>
      <c r="S26" s="31"/>
      <c r="T26" s="34">
        <v>0</v>
      </c>
      <c r="U26" s="31"/>
      <c r="V26" s="34">
        <v>0</v>
      </c>
      <c r="W26" s="31"/>
      <c r="X26" s="34">
        <v>0</v>
      </c>
      <c r="Y26" s="31"/>
      <c r="Z26" s="34">
        <v>0</v>
      </c>
      <c r="AA26" s="31"/>
      <c r="AB26" s="34">
        <v>0</v>
      </c>
      <c r="AC26" s="31"/>
      <c r="AD26" s="34">
        <v>0</v>
      </c>
      <c r="AE26" s="31"/>
      <c r="AF26" s="34">
        <v>0</v>
      </c>
      <c r="AG26" s="31"/>
      <c r="AH26" s="34">
        <v>0</v>
      </c>
      <c r="AI26" s="31"/>
      <c r="AJ26" s="34">
        <v>0</v>
      </c>
      <c r="AK26" s="31"/>
      <c r="AL26" s="34">
        <v>0</v>
      </c>
      <c r="AM26" s="31"/>
      <c r="AN26" s="34">
        <v>0</v>
      </c>
      <c r="AO26" s="31"/>
      <c r="AP26" s="34">
        <v>0</v>
      </c>
      <c r="AQ26" s="31"/>
      <c r="AR26" s="34">
        <v>0</v>
      </c>
      <c r="AS26" s="31"/>
      <c r="AT26" s="34">
        <v>0</v>
      </c>
      <c r="AU26" s="31"/>
      <c r="AV26" s="34">
        <v>0</v>
      </c>
      <c r="AW26" s="31"/>
      <c r="AX26" s="34">
        <v>0</v>
      </c>
      <c r="AY26" s="31"/>
      <c r="AZ26" s="34">
        <v>5000000</v>
      </c>
      <c r="BA26" s="31"/>
      <c r="BB26" s="34">
        <v>10000000</v>
      </c>
      <c r="BC26" s="31"/>
      <c r="BD26" s="34">
        <v>5000000</v>
      </c>
      <c r="BE26" s="31"/>
      <c r="BF26" s="34">
        <v>5000000</v>
      </c>
      <c r="BG26" s="31"/>
      <c r="BH26" s="34">
        <v>15000000</v>
      </c>
      <c r="BI26" s="31"/>
      <c r="BJ26" s="34">
        <v>15000000</v>
      </c>
      <c r="BK26" s="31"/>
      <c r="BL26" s="34">
        <v>20000000</v>
      </c>
      <c r="BM26" s="31"/>
      <c r="BN26" s="34">
        <v>20000000</v>
      </c>
      <c r="BO26" s="31"/>
      <c r="BP26" s="34">
        <v>15000000</v>
      </c>
      <c r="BQ26" s="31"/>
      <c r="BR26" s="34">
        <v>25000000</v>
      </c>
      <c r="BS26" s="31"/>
      <c r="BT26" s="34">
        <v>20000000</v>
      </c>
      <c r="BU26" s="31"/>
      <c r="BV26" s="34">
        <v>10000000</v>
      </c>
      <c r="BW26" s="31"/>
      <c r="BX26" s="34">
        <v>5000000</v>
      </c>
      <c r="BY26" s="31"/>
      <c r="BZ26" s="34">
        <v>5000000</v>
      </c>
      <c r="CA26" s="31"/>
      <c r="CB26" s="34">
        <v>0</v>
      </c>
      <c r="CC26" s="31"/>
      <c r="CD26" s="34">
        <v>0</v>
      </c>
      <c r="CE26" s="31"/>
      <c r="CF26" s="34">
        <v>0</v>
      </c>
      <c r="CG26" s="31"/>
      <c r="CH26" s="34">
        <v>0</v>
      </c>
      <c r="CI26" s="31"/>
      <c r="CJ26" s="34">
        <v>0</v>
      </c>
      <c r="CK26" s="31"/>
      <c r="CL26" s="34">
        <v>0</v>
      </c>
      <c r="CM26" s="31"/>
      <c r="CN26" s="34">
        <v>5000000</v>
      </c>
      <c r="CO26" s="31"/>
      <c r="CP26" s="34">
        <v>10000000</v>
      </c>
      <c r="CQ26" s="31"/>
      <c r="CR26" s="34">
        <v>10000000</v>
      </c>
      <c r="CS26" s="31"/>
      <c r="CT26" s="34">
        <v>0</v>
      </c>
      <c r="CU26" s="31"/>
      <c r="CV26" s="34">
        <v>0</v>
      </c>
      <c r="CW26" s="31"/>
      <c r="CX26" s="34">
        <v>0</v>
      </c>
      <c r="CY26" s="31"/>
      <c r="CZ26" s="34">
        <v>0</v>
      </c>
      <c r="DA26" s="31"/>
      <c r="DB26" s="34">
        <v>0</v>
      </c>
      <c r="DC26" s="31"/>
      <c r="DD26" s="34">
        <v>10000000</v>
      </c>
      <c r="DE26" s="31"/>
      <c r="DF26" s="34">
        <v>10000000</v>
      </c>
      <c r="DG26" s="31"/>
      <c r="DH26" s="34">
        <v>15000000</v>
      </c>
      <c r="DI26" s="31"/>
      <c r="DJ26" s="34">
        <v>20000000</v>
      </c>
      <c r="DK26" s="31"/>
      <c r="DL26" s="34">
        <v>15000000</v>
      </c>
      <c r="DM26" s="31"/>
      <c r="DN26" s="34">
        <v>5000000</v>
      </c>
      <c r="DO26" s="31"/>
      <c r="DP26" s="34">
        <v>5000000</v>
      </c>
      <c r="DQ26" s="31"/>
      <c r="DR26" s="34">
        <v>0</v>
      </c>
      <c r="DS26" s="31"/>
      <c r="DT26" s="34">
        <v>35000000</v>
      </c>
      <c r="DU26" s="31"/>
      <c r="DV26" s="34">
        <v>15000000</v>
      </c>
      <c r="DW26" s="31"/>
      <c r="DX26" s="34">
        <v>15000000</v>
      </c>
      <c r="DY26" s="31"/>
      <c r="DZ26" s="34">
        <v>20000000</v>
      </c>
      <c r="EA26" s="31"/>
      <c r="EB26" s="34">
        <v>20000000</v>
      </c>
      <c r="EC26" s="31"/>
      <c r="ED26" s="34">
        <v>25000000</v>
      </c>
      <c r="EE26" s="31"/>
      <c r="EF26" s="34">
        <v>15000000</v>
      </c>
      <c r="EG26" s="31"/>
      <c r="EH26" s="34">
        <v>10000000</v>
      </c>
      <c r="EI26" s="31"/>
      <c r="EJ26" s="34">
        <v>10000000</v>
      </c>
      <c r="EK26" s="31"/>
      <c r="EL26" s="34">
        <v>5000000</v>
      </c>
      <c r="EM26" s="31"/>
      <c r="EN26" s="34">
        <v>10000000</v>
      </c>
      <c r="EO26" s="31"/>
      <c r="EP26" s="34">
        <v>10000000</v>
      </c>
      <c r="EQ26" s="31"/>
      <c r="ER26" s="34">
        <v>10000000</v>
      </c>
      <c r="ES26" s="31"/>
      <c r="ET26" s="34">
        <v>15000000</v>
      </c>
      <c r="EU26" s="31"/>
      <c r="EV26" s="34">
        <v>15000000</v>
      </c>
      <c r="EW26" s="31"/>
      <c r="EX26" s="34">
        <v>10000000</v>
      </c>
      <c r="EY26" s="31"/>
      <c r="EZ26" s="34">
        <v>20000000</v>
      </c>
      <c r="FA26" s="31"/>
      <c r="FB26" s="34">
        <v>15000000</v>
      </c>
      <c r="FC26" s="31"/>
      <c r="FD26" s="34">
        <v>20000000</v>
      </c>
      <c r="FE26" s="31"/>
      <c r="FF26" s="34">
        <v>15000000</v>
      </c>
      <c r="FG26" s="31"/>
      <c r="FH26" s="34">
        <v>20000000</v>
      </c>
      <c r="FI26" s="31"/>
      <c r="FJ26" s="34">
        <v>10000000</v>
      </c>
      <c r="FK26" s="31"/>
      <c r="FL26" s="34">
        <v>5000000</v>
      </c>
      <c r="FM26" s="31"/>
      <c r="FN26" s="34">
        <v>5000000</v>
      </c>
      <c r="FO26" s="31"/>
      <c r="FP26" s="34">
        <v>5000000</v>
      </c>
      <c r="FQ26" s="31"/>
      <c r="FR26" s="34">
        <v>0</v>
      </c>
      <c r="FS26" s="31"/>
      <c r="FT26" s="34">
        <v>0</v>
      </c>
      <c r="FU26" s="31"/>
      <c r="FV26" s="34">
        <v>0</v>
      </c>
      <c r="FW26" s="31"/>
      <c r="FX26" s="34">
        <v>0</v>
      </c>
      <c r="FY26" s="31"/>
      <c r="FZ26" s="34">
        <v>5000000</v>
      </c>
      <c r="GA26" s="31"/>
      <c r="GB26" s="34">
        <v>5000000</v>
      </c>
      <c r="GC26" s="31"/>
      <c r="GD26" s="34">
        <v>0</v>
      </c>
      <c r="GE26" s="31"/>
      <c r="GF26" s="34">
        <v>0</v>
      </c>
      <c r="GG26" s="31"/>
      <c r="GH26" s="34">
        <v>0</v>
      </c>
      <c r="GI26" s="31"/>
      <c r="GJ26" s="34">
        <v>0</v>
      </c>
      <c r="GK26" s="31"/>
    </row>
    <row r="27" spans="1:193" x14ac:dyDescent="0.25">
      <c r="A27" s="4" t="s">
        <v>125</v>
      </c>
      <c r="B27" s="34">
        <v>5000000</v>
      </c>
      <c r="C27" s="31"/>
      <c r="D27" s="34">
        <v>20000000</v>
      </c>
      <c r="E27" s="31"/>
      <c r="F27" s="34">
        <v>20000000</v>
      </c>
      <c r="G27" s="31"/>
      <c r="H27" s="34">
        <v>0</v>
      </c>
      <c r="I27" s="31"/>
      <c r="J27" s="34">
        <v>10000000</v>
      </c>
      <c r="K27" s="31"/>
      <c r="L27" s="34">
        <v>10000000</v>
      </c>
      <c r="M27" s="31"/>
      <c r="N27" s="34">
        <v>10000000</v>
      </c>
      <c r="O27" s="31"/>
      <c r="P27" s="34">
        <v>10000000</v>
      </c>
      <c r="Q27" s="31"/>
      <c r="R27" s="34">
        <v>5000000</v>
      </c>
      <c r="S27" s="31"/>
      <c r="T27" s="34">
        <v>0</v>
      </c>
      <c r="U27" s="31"/>
      <c r="V27" s="34">
        <v>0</v>
      </c>
      <c r="W27" s="31"/>
      <c r="X27" s="34">
        <v>20000000</v>
      </c>
      <c r="Y27" s="31"/>
      <c r="Z27" s="34">
        <v>30000000</v>
      </c>
      <c r="AA27" s="31"/>
      <c r="AB27" s="34">
        <v>25000000</v>
      </c>
      <c r="AC27" s="31"/>
      <c r="AD27" s="34">
        <v>25000000</v>
      </c>
      <c r="AE27" s="31"/>
      <c r="AF27" s="34">
        <v>10000000</v>
      </c>
      <c r="AG27" s="31"/>
      <c r="AH27" s="34">
        <v>25000000</v>
      </c>
      <c r="AI27" s="31"/>
      <c r="AJ27" s="34">
        <v>35000000</v>
      </c>
      <c r="AK27" s="31"/>
      <c r="AL27" s="34">
        <v>30000000</v>
      </c>
      <c r="AM27" s="31"/>
      <c r="AN27" s="34">
        <v>30000000</v>
      </c>
      <c r="AO27" s="31"/>
      <c r="AP27" s="34">
        <v>40000000</v>
      </c>
      <c r="AQ27" s="31"/>
      <c r="AR27" s="34">
        <v>35000000</v>
      </c>
      <c r="AS27" s="31"/>
      <c r="AT27" s="34">
        <v>30000000</v>
      </c>
      <c r="AU27" s="31"/>
      <c r="AV27" s="34">
        <v>40000000</v>
      </c>
      <c r="AW27" s="31"/>
      <c r="AX27" s="34">
        <v>30000000</v>
      </c>
      <c r="AY27" s="31"/>
      <c r="AZ27" s="34">
        <v>30000000</v>
      </c>
      <c r="BA27" s="31"/>
      <c r="BB27" s="34">
        <v>30000000</v>
      </c>
      <c r="BC27" s="31"/>
      <c r="BD27" s="34">
        <v>25000000</v>
      </c>
      <c r="BE27" s="31"/>
      <c r="BF27" s="34">
        <v>15000000</v>
      </c>
      <c r="BG27" s="31"/>
      <c r="BH27" s="34">
        <v>20000000</v>
      </c>
      <c r="BI27" s="31"/>
      <c r="BJ27" s="34">
        <v>20000000</v>
      </c>
      <c r="BK27" s="31"/>
      <c r="BL27" s="34">
        <v>25000000</v>
      </c>
      <c r="BM27" s="31"/>
      <c r="BN27" s="34">
        <v>20000000</v>
      </c>
      <c r="BO27" s="31"/>
      <c r="BP27" s="34">
        <v>15000000</v>
      </c>
      <c r="BQ27" s="31"/>
      <c r="BR27" s="34">
        <v>35000000</v>
      </c>
      <c r="BS27" s="31"/>
      <c r="BT27" s="34">
        <v>30000000</v>
      </c>
      <c r="BU27" s="31"/>
      <c r="BV27" s="34">
        <v>10000000</v>
      </c>
      <c r="BW27" s="31"/>
      <c r="BX27" s="34">
        <v>20000000</v>
      </c>
      <c r="BY27" s="31"/>
      <c r="BZ27" s="34">
        <v>15000000</v>
      </c>
      <c r="CA27" s="31"/>
      <c r="CB27" s="34">
        <v>10000000</v>
      </c>
      <c r="CC27" s="31"/>
      <c r="CD27" s="34">
        <v>5000000</v>
      </c>
      <c r="CE27" s="31"/>
      <c r="CF27" s="34">
        <v>10000000</v>
      </c>
      <c r="CG27" s="31"/>
      <c r="CH27" s="34">
        <v>10000000</v>
      </c>
      <c r="CI27" s="31"/>
      <c r="CJ27" s="34">
        <v>10000000</v>
      </c>
      <c r="CK27" s="31"/>
      <c r="CL27" s="34">
        <v>15000000</v>
      </c>
      <c r="CM27" s="31"/>
      <c r="CN27" s="34">
        <v>15000000</v>
      </c>
      <c r="CO27" s="31"/>
      <c r="CP27" s="34">
        <v>20000000</v>
      </c>
      <c r="CQ27" s="31"/>
      <c r="CR27" s="34">
        <v>10000000</v>
      </c>
      <c r="CS27" s="31"/>
      <c r="CT27" s="34">
        <v>5000000</v>
      </c>
      <c r="CU27" s="31"/>
      <c r="CV27" s="34">
        <v>15000000</v>
      </c>
      <c r="CW27" s="31"/>
      <c r="CX27" s="34">
        <v>5000000</v>
      </c>
      <c r="CY27" s="31"/>
      <c r="CZ27" s="34">
        <v>0</v>
      </c>
      <c r="DA27" s="31"/>
      <c r="DB27" s="34">
        <v>10000000</v>
      </c>
      <c r="DC27" s="31"/>
      <c r="DD27" s="34">
        <v>25000000</v>
      </c>
      <c r="DE27" s="31"/>
      <c r="DF27" s="34">
        <v>25000000</v>
      </c>
      <c r="DG27" s="31"/>
      <c r="DH27" s="34">
        <v>25000000</v>
      </c>
      <c r="DI27" s="31"/>
      <c r="DJ27" s="34">
        <v>35000000</v>
      </c>
      <c r="DK27" s="31"/>
      <c r="DL27" s="34">
        <v>20000000</v>
      </c>
      <c r="DM27" s="31"/>
      <c r="DN27" s="34">
        <v>15000000</v>
      </c>
      <c r="DO27" s="31"/>
      <c r="DP27" s="34">
        <v>15000000</v>
      </c>
      <c r="DQ27" s="31"/>
      <c r="DR27" s="34">
        <v>10000000</v>
      </c>
      <c r="DS27" s="31"/>
      <c r="DT27" s="34">
        <v>10000000</v>
      </c>
      <c r="DU27" s="31"/>
      <c r="DV27" s="34">
        <v>45000000</v>
      </c>
      <c r="DW27" s="31"/>
      <c r="DX27" s="34">
        <v>30000000</v>
      </c>
      <c r="DY27" s="31"/>
      <c r="DZ27" s="34">
        <v>40000000</v>
      </c>
      <c r="EA27" s="31"/>
      <c r="EB27" s="34">
        <v>45000000</v>
      </c>
      <c r="EC27" s="31"/>
      <c r="ED27" s="34">
        <v>60000000</v>
      </c>
      <c r="EE27" s="31"/>
      <c r="EF27" s="34">
        <v>60000000</v>
      </c>
      <c r="EG27" s="31"/>
      <c r="EH27" s="34">
        <v>55000000</v>
      </c>
      <c r="EI27" s="31"/>
      <c r="EJ27" s="34">
        <v>45000000</v>
      </c>
      <c r="EK27" s="31"/>
      <c r="EL27" s="34">
        <v>35000000</v>
      </c>
      <c r="EM27" s="31"/>
      <c r="EN27" s="34">
        <v>30000000</v>
      </c>
      <c r="EO27" s="31"/>
      <c r="EP27" s="34">
        <v>20000000</v>
      </c>
      <c r="EQ27" s="31"/>
      <c r="ER27" s="34">
        <v>15000000</v>
      </c>
      <c r="ES27" s="31"/>
      <c r="ET27" s="34">
        <v>30000000</v>
      </c>
      <c r="EU27" s="31"/>
      <c r="EV27" s="34">
        <v>30000000</v>
      </c>
      <c r="EW27" s="31"/>
      <c r="EX27" s="34">
        <v>35000000</v>
      </c>
      <c r="EY27" s="31"/>
      <c r="EZ27" s="34">
        <v>50000000</v>
      </c>
      <c r="FA27" s="31"/>
      <c r="FB27" s="34">
        <v>45000000</v>
      </c>
      <c r="FC27" s="31"/>
      <c r="FD27" s="34">
        <v>55000000</v>
      </c>
      <c r="FE27" s="31"/>
      <c r="FF27" s="34">
        <v>55000000</v>
      </c>
      <c r="FG27" s="31"/>
      <c r="FH27" s="34">
        <v>50000000</v>
      </c>
      <c r="FI27" s="31"/>
      <c r="FJ27" s="34">
        <v>45000000</v>
      </c>
      <c r="FK27" s="31"/>
      <c r="FL27" s="34">
        <v>40000000</v>
      </c>
      <c r="FM27" s="31"/>
      <c r="FN27" s="34">
        <v>30000000</v>
      </c>
      <c r="FO27" s="31"/>
      <c r="FP27" s="34">
        <v>25000000</v>
      </c>
      <c r="FQ27" s="31"/>
      <c r="FR27" s="34">
        <v>30000000</v>
      </c>
      <c r="FS27" s="31"/>
      <c r="FT27" s="34">
        <v>30000000</v>
      </c>
      <c r="FU27" s="31"/>
      <c r="FV27" s="34">
        <v>25000000</v>
      </c>
      <c r="FW27" s="31"/>
      <c r="FX27" s="34">
        <v>25000000</v>
      </c>
      <c r="FY27" s="31"/>
      <c r="FZ27" s="34">
        <v>35000000</v>
      </c>
      <c r="GA27" s="31"/>
      <c r="GB27" s="34">
        <v>25000000</v>
      </c>
      <c r="GC27" s="31"/>
      <c r="GD27" s="34">
        <v>20000000</v>
      </c>
      <c r="GE27" s="31"/>
      <c r="GF27" s="34">
        <v>10000000</v>
      </c>
      <c r="GG27" s="31"/>
      <c r="GH27" s="34">
        <v>5000000</v>
      </c>
      <c r="GI27" s="31"/>
      <c r="GJ27" s="34">
        <v>5000000</v>
      </c>
      <c r="GK27" s="31"/>
    </row>
    <row r="28" spans="1:193" x14ac:dyDescent="0.25">
      <c r="A28" s="4" t="s">
        <v>126</v>
      </c>
      <c r="B28" s="34">
        <v>10000000</v>
      </c>
      <c r="C28" s="31"/>
      <c r="D28" s="34">
        <v>30000000</v>
      </c>
      <c r="E28" s="31"/>
      <c r="F28" s="34">
        <v>10000000</v>
      </c>
      <c r="G28" s="31"/>
      <c r="H28" s="34">
        <v>5000000</v>
      </c>
      <c r="I28" s="31"/>
      <c r="J28" s="34">
        <v>15000000</v>
      </c>
      <c r="K28" s="31"/>
      <c r="L28" s="34">
        <v>15000000</v>
      </c>
      <c r="M28" s="31"/>
      <c r="N28" s="34">
        <v>15000000</v>
      </c>
      <c r="O28" s="31"/>
      <c r="P28" s="34">
        <v>30000000</v>
      </c>
      <c r="Q28" s="31"/>
      <c r="R28" s="34">
        <v>30000000</v>
      </c>
      <c r="S28" s="31"/>
      <c r="T28" s="34">
        <v>25000000</v>
      </c>
      <c r="U28" s="31"/>
      <c r="V28" s="34">
        <v>25000000</v>
      </c>
      <c r="W28" s="31"/>
      <c r="X28" s="34">
        <v>30000000</v>
      </c>
      <c r="Y28" s="31"/>
      <c r="Z28" s="34">
        <v>5000000</v>
      </c>
      <c r="AA28" s="31"/>
      <c r="AB28" s="34">
        <v>30000000</v>
      </c>
      <c r="AC28" s="31"/>
      <c r="AD28" s="34">
        <v>30000000</v>
      </c>
      <c r="AE28" s="31"/>
      <c r="AF28" s="34">
        <v>15000000</v>
      </c>
      <c r="AG28" s="31"/>
      <c r="AH28" s="34">
        <v>25000000</v>
      </c>
      <c r="AI28" s="31"/>
      <c r="AJ28" s="34">
        <v>40000000</v>
      </c>
      <c r="AK28" s="31"/>
      <c r="AL28" s="34">
        <v>35000000</v>
      </c>
      <c r="AM28" s="31"/>
      <c r="AN28" s="34">
        <v>40000000</v>
      </c>
      <c r="AO28" s="31"/>
      <c r="AP28" s="34">
        <v>30000000</v>
      </c>
      <c r="AQ28" s="31"/>
      <c r="AR28" s="34">
        <v>30000000</v>
      </c>
      <c r="AS28" s="31"/>
      <c r="AT28" s="34">
        <v>20000000</v>
      </c>
      <c r="AU28" s="31"/>
      <c r="AV28" s="34">
        <v>15000000</v>
      </c>
      <c r="AW28" s="31"/>
      <c r="AX28" s="34">
        <v>5000000</v>
      </c>
      <c r="AY28" s="31"/>
      <c r="AZ28" s="34">
        <v>25000000</v>
      </c>
      <c r="BA28" s="31"/>
      <c r="BB28" s="34">
        <v>25000000</v>
      </c>
      <c r="BC28" s="31"/>
      <c r="BD28" s="34">
        <v>25000000</v>
      </c>
      <c r="BE28" s="31"/>
      <c r="BF28" s="34">
        <v>20000000</v>
      </c>
      <c r="BG28" s="31"/>
      <c r="BH28" s="34">
        <v>25000000</v>
      </c>
      <c r="BI28" s="31"/>
      <c r="BJ28" s="34">
        <v>25000000</v>
      </c>
      <c r="BK28" s="31"/>
      <c r="BL28" s="34">
        <v>30000000</v>
      </c>
      <c r="BM28" s="31"/>
      <c r="BN28" s="34">
        <v>20000000</v>
      </c>
      <c r="BO28" s="31"/>
      <c r="BP28" s="34">
        <v>15000000</v>
      </c>
      <c r="BQ28" s="31"/>
      <c r="BR28" s="34">
        <v>10000000</v>
      </c>
      <c r="BS28" s="31"/>
      <c r="BT28" s="34">
        <v>5000000</v>
      </c>
      <c r="BU28" s="31"/>
      <c r="BV28" s="34">
        <v>5000000</v>
      </c>
      <c r="BW28" s="31"/>
      <c r="BX28" s="34">
        <v>15000000</v>
      </c>
      <c r="BY28" s="31"/>
      <c r="BZ28" s="34">
        <v>10000000</v>
      </c>
      <c r="CA28" s="31"/>
      <c r="CB28" s="34">
        <v>5000000</v>
      </c>
      <c r="CC28" s="31"/>
      <c r="CD28" s="34">
        <v>5000000</v>
      </c>
      <c r="CE28" s="31"/>
      <c r="CF28" s="34">
        <v>0</v>
      </c>
      <c r="CG28" s="31"/>
      <c r="CH28" s="34">
        <v>0</v>
      </c>
      <c r="CI28" s="31"/>
      <c r="CJ28" s="34">
        <v>0</v>
      </c>
      <c r="CK28" s="31"/>
      <c r="CL28" s="34">
        <v>0</v>
      </c>
      <c r="CM28" s="31"/>
      <c r="CN28" s="34">
        <v>0</v>
      </c>
      <c r="CO28" s="31"/>
      <c r="CP28" s="34">
        <v>0</v>
      </c>
      <c r="CQ28" s="31"/>
      <c r="CR28" s="34">
        <v>0</v>
      </c>
      <c r="CS28" s="31"/>
      <c r="CT28" s="34">
        <v>0</v>
      </c>
      <c r="CU28" s="31"/>
      <c r="CV28" s="34">
        <v>0</v>
      </c>
      <c r="CW28" s="31"/>
      <c r="CX28" s="34">
        <v>0</v>
      </c>
      <c r="CY28" s="31"/>
      <c r="CZ28" s="34">
        <v>0</v>
      </c>
      <c r="DA28" s="31"/>
      <c r="DB28" s="34">
        <v>0</v>
      </c>
      <c r="DC28" s="31"/>
      <c r="DD28" s="34">
        <v>0</v>
      </c>
      <c r="DE28" s="31"/>
      <c r="DF28" s="34">
        <v>0</v>
      </c>
      <c r="DG28" s="31"/>
      <c r="DH28" s="34">
        <v>5000000</v>
      </c>
      <c r="DI28" s="31"/>
      <c r="DJ28" s="34">
        <v>5000000</v>
      </c>
      <c r="DK28" s="31"/>
      <c r="DL28" s="34">
        <v>5000000</v>
      </c>
      <c r="DM28" s="31"/>
      <c r="DN28" s="34">
        <v>5000000</v>
      </c>
      <c r="DO28" s="31"/>
      <c r="DP28" s="34">
        <v>0</v>
      </c>
      <c r="DQ28" s="31"/>
      <c r="DR28" s="34">
        <v>0</v>
      </c>
      <c r="DS28" s="31"/>
      <c r="DT28" s="34">
        <v>30000000</v>
      </c>
      <c r="DU28" s="31"/>
      <c r="DV28" s="34">
        <v>0</v>
      </c>
      <c r="DW28" s="31"/>
      <c r="DX28" s="34">
        <v>0</v>
      </c>
      <c r="DY28" s="31"/>
      <c r="DZ28" s="34">
        <v>0</v>
      </c>
      <c r="EA28" s="31"/>
      <c r="EB28" s="34">
        <v>5000000</v>
      </c>
      <c r="EC28" s="31"/>
      <c r="ED28" s="34">
        <v>5000000</v>
      </c>
      <c r="EE28" s="31"/>
      <c r="EF28" s="34">
        <v>5000000</v>
      </c>
      <c r="EG28" s="31"/>
      <c r="EH28" s="34">
        <v>5000000</v>
      </c>
      <c r="EI28" s="31"/>
      <c r="EJ28" s="34">
        <v>5000000</v>
      </c>
      <c r="EK28" s="31"/>
      <c r="EL28" s="34">
        <v>5000000</v>
      </c>
      <c r="EM28" s="31"/>
      <c r="EN28" s="34">
        <v>0</v>
      </c>
      <c r="EO28" s="31"/>
      <c r="EP28" s="34">
        <v>0</v>
      </c>
      <c r="EQ28" s="31"/>
      <c r="ER28" s="34">
        <v>0</v>
      </c>
      <c r="ES28" s="31"/>
      <c r="ET28" s="34">
        <v>0</v>
      </c>
      <c r="EU28" s="31"/>
      <c r="EV28" s="34">
        <v>0</v>
      </c>
      <c r="EW28" s="31"/>
      <c r="EX28" s="34">
        <v>0</v>
      </c>
      <c r="EY28" s="31"/>
      <c r="EZ28" s="34">
        <v>0</v>
      </c>
      <c r="FA28" s="31"/>
      <c r="FB28" s="34">
        <v>0</v>
      </c>
      <c r="FC28" s="31"/>
      <c r="FD28" s="34">
        <v>0</v>
      </c>
      <c r="FE28" s="31"/>
      <c r="FF28" s="34">
        <v>0</v>
      </c>
      <c r="FG28" s="31"/>
      <c r="FH28" s="34">
        <v>0</v>
      </c>
      <c r="FI28" s="31"/>
      <c r="FJ28" s="34">
        <v>0</v>
      </c>
      <c r="FK28" s="31"/>
      <c r="FL28" s="34">
        <v>0</v>
      </c>
      <c r="FM28" s="31"/>
      <c r="FN28" s="34">
        <v>0</v>
      </c>
      <c r="FO28" s="31"/>
      <c r="FP28" s="34">
        <v>0</v>
      </c>
      <c r="FQ28" s="31"/>
      <c r="FR28" s="34">
        <v>0</v>
      </c>
      <c r="FS28" s="31"/>
      <c r="FT28" s="34">
        <v>0</v>
      </c>
      <c r="FU28" s="31"/>
      <c r="FV28" s="34">
        <v>0</v>
      </c>
      <c r="FW28" s="31"/>
      <c r="FX28" s="34">
        <v>0</v>
      </c>
      <c r="FY28" s="31"/>
      <c r="FZ28" s="34">
        <v>0</v>
      </c>
      <c r="GA28" s="31"/>
      <c r="GB28" s="34">
        <v>0</v>
      </c>
      <c r="GC28" s="31"/>
      <c r="GD28" s="34">
        <v>0</v>
      </c>
      <c r="GE28" s="31"/>
      <c r="GF28" s="34">
        <v>0</v>
      </c>
      <c r="GG28" s="31"/>
      <c r="GH28" s="34">
        <v>0</v>
      </c>
      <c r="GI28" s="31"/>
      <c r="GJ28" s="34">
        <v>0</v>
      </c>
      <c r="GK28" s="31"/>
    </row>
    <row r="29" spans="1:193" x14ac:dyDescent="0.25">
      <c r="A29" s="4" t="s">
        <v>127</v>
      </c>
      <c r="B29" s="35">
        <f>SUM(B24:B28)</f>
        <v>30000000</v>
      </c>
      <c r="C29" s="31"/>
      <c r="D29" s="35">
        <f>SUM(D24:D28)</f>
        <v>100000000</v>
      </c>
      <c r="E29" s="31"/>
      <c r="F29" s="35">
        <f>SUM(F24:F28)</f>
        <v>65000000</v>
      </c>
      <c r="G29" s="31"/>
      <c r="H29" s="35">
        <f>SUM(H24:H28)</f>
        <v>10000000</v>
      </c>
      <c r="I29" s="31"/>
      <c r="J29" s="35">
        <f>SUM(J24:J28)</f>
        <v>55000000</v>
      </c>
      <c r="K29" s="31"/>
      <c r="L29" s="35">
        <f>SUM(L24:L28)</f>
        <v>55000000</v>
      </c>
      <c r="M29" s="31"/>
      <c r="N29" s="35">
        <f>SUM(N24:N28)</f>
        <v>55000000</v>
      </c>
      <c r="O29" s="31"/>
      <c r="P29" s="35">
        <f>SUM(P24:P28)</f>
        <v>70000000</v>
      </c>
      <c r="Q29" s="31"/>
      <c r="R29" s="35">
        <f>SUM(R24:R28)</f>
        <v>60000000</v>
      </c>
      <c r="S29" s="31"/>
      <c r="T29" s="35">
        <f>SUM(T24:T28)</f>
        <v>80000000</v>
      </c>
      <c r="U29" s="31"/>
      <c r="V29" s="35">
        <f>SUM(V24:V28)</f>
        <v>70000000</v>
      </c>
      <c r="W29" s="31"/>
      <c r="X29" s="35">
        <f>SUM(X24:X28)</f>
        <v>120000000</v>
      </c>
      <c r="Y29" s="31"/>
      <c r="Z29" s="35">
        <f>SUM(Z24:Z28)</f>
        <v>90000000</v>
      </c>
      <c r="AA29" s="31"/>
      <c r="AB29" s="35">
        <f>SUM(AB24:AB28)</f>
        <v>110000000</v>
      </c>
      <c r="AC29" s="31"/>
      <c r="AD29" s="35">
        <f>SUM(AD24:AD28)</f>
        <v>120000000</v>
      </c>
      <c r="AE29" s="31"/>
      <c r="AF29" s="35">
        <f>SUM(AF24:AF28)</f>
        <v>70000000</v>
      </c>
      <c r="AG29" s="31"/>
      <c r="AH29" s="35">
        <f>SUM(AH24:AH28)</f>
        <v>100000000</v>
      </c>
      <c r="AI29" s="31"/>
      <c r="AJ29" s="35">
        <f>SUM(AJ24:AJ28)</f>
        <v>155000000</v>
      </c>
      <c r="AK29" s="31"/>
      <c r="AL29" s="35">
        <f>SUM(AL24:AL28)</f>
        <v>140000000</v>
      </c>
      <c r="AM29" s="31"/>
      <c r="AN29" s="35">
        <f>SUM(AN24:AN28)</f>
        <v>150000000</v>
      </c>
      <c r="AO29" s="31"/>
      <c r="AP29" s="35">
        <f>SUM(AP24:AP28)</f>
        <v>165000000</v>
      </c>
      <c r="AQ29" s="31"/>
      <c r="AR29" s="35">
        <f>SUM(AR24:AR28)</f>
        <v>155000000</v>
      </c>
      <c r="AS29" s="31"/>
      <c r="AT29" s="35">
        <f>SUM(AT24:AT28)</f>
        <v>155000000</v>
      </c>
      <c r="AU29" s="31"/>
      <c r="AV29" s="35">
        <f>SUM(AV24:AV28)</f>
        <v>150000000</v>
      </c>
      <c r="AW29" s="31"/>
      <c r="AX29" s="35">
        <f>SUM(AX24:AX28)</f>
        <v>90000000</v>
      </c>
      <c r="AY29" s="31"/>
      <c r="AZ29" s="35">
        <f>SUM(AZ24:AZ28)</f>
        <v>120000000</v>
      </c>
      <c r="BA29" s="31"/>
      <c r="BB29" s="35">
        <f>SUM(BB24:BB28)</f>
        <v>130000000</v>
      </c>
      <c r="BC29" s="31"/>
      <c r="BD29" s="35">
        <f>SUM(BD24:BD28)</f>
        <v>120000000</v>
      </c>
      <c r="BE29" s="31"/>
      <c r="BF29" s="35">
        <f>SUM(BF24:BF28)</f>
        <v>80000000</v>
      </c>
      <c r="BG29" s="31"/>
      <c r="BH29" s="35">
        <f>SUM(BH24:BH28)</f>
        <v>105000000</v>
      </c>
      <c r="BI29" s="31"/>
      <c r="BJ29" s="35">
        <f>SUM(BJ24:BJ28)</f>
        <v>105000000</v>
      </c>
      <c r="BK29" s="31"/>
      <c r="BL29" s="35">
        <f>SUM(BL24:BL28)</f>
        <v>135000000</v>
      </c>
      <c r="BM29" s="31"/>
      <c r="BN29" s="35">
        <f>SUM(BN24:BN28)</f>
        <v>115000000</v>
      </c>
      <c r="BO29" s="31"/>
      <c r="BP29" s="35">
        <f>SUM(BP24:BP28)</f>
        <v>80000000</v>
      </c>
      <c r="BQ29" s="31"/>
      <c r="BR29" s="35">
        <f>SUM(BR24:BR28)</f>
        <v>140000000</v>
      </c>
      <c r="BS29" s="31"/>
      <c r="BT29" s="35">
        <f>SUM(BT24:BT28)</f>
        <v>110000000</v>
      </c>
      <c r="BU29" s="31"/>
      <c r="BV29" s="35">
        <f>SUM(BV24:BV28)</f>
        <v>45000000</v>
      </c>
      <c r="BW29" s="31"/>
      <c r="BX29" s="35">
        <f>SUM(BX24:BX28)</f>
        <v>75000000</v>
      </c>
      <c r="BY29" s="31"/>
      <c r="BZ29" s="35">
        <f>SUM(BZ24:BZ28)</f>
        <v>55000000</v>
      </c>
      <c r="CA29" s="31"/>
      <c r="CB29" s="35">
        <f>SUM(CB24:CB28)</f>
        <v>45000000</v>
      </c>
      <c r="CC29" s="31"/>
      <c r="CD29" s="35">
        <f>SUM(CD24:CD28)</f>
        <v>25000000</v>
      </c>
      <c r="CE29" s="31"/>
      <c r="CF29" s="35">
        <f>SUM(CF24:CF28)</f>
        <v>25000000</v>
      </c>
      <c r="CG29" s="31"/>
      <c r="CH29" s="35">
        <f>SUM(CH24:CH28)</f>
        <v>25000000</v>
      </c>
      <c r="CI29" s="31"/>
      <c r="CJ29" s="35">
        <f>SUM(CJ24:CJ28)</f>
        <v>40000000</v>
      </c>
      <c r="CK29" s="31"/>
      <c r="CL29" s="35">
        <f>SUM(CL24:CL28)</f>
        <v>45000000</v>
      </c>
      <c r="CM29" s="31"/>
      <c r="CN29" s="35">
        <f>SUM(CN24:CN28)</f>
        <v>40000000</v>
      </c>
      <c r="CO29" s="31"/>
      <c r="CP29" s="35">
        <f>SUM(CP24:CP28)</f>
        <v>50000000</v>
      </c>
      <c r="CQ29" s="31"/>
      <c r="CR29" s="35">
        <f>SUM(CR24:CR28)</f>
        <v>35000000</v>
      </c>
      <c r="CS29" s="31"/>
      <c r="CT29" s="35">
        <f>SUM(CT24:CT28)</f>
        <v>15000000</v>
      </c>
      <c r="CU29" s="31"/>
      <c r="CV29" s="35">
        <f>SUM(CV24:CV28)</f>
        <v>50000000</v>
      </c>
      <c r="CW29" s="31"/>
      <c r="CX29" s="35">
        <f>SUM(CX24:CX28)</f>
        <v>35000000</v>
      </c>
      <c r="CY29" s="31"/>
      <c r="CZ29" s="35">
        <f>SUM(CZ24:CZ28)</f>
        <v>10000000</v>
      </c>
      <c r="DA29" s="31"/>
      <c r="DB29" s="35">
        <f>SUM(DB24:DB28)</f>
        <v>20000000</v>
      </c>
      <c r="DC29" s="31"/>
      <c r="DD29" s="35">
        <f>SUM(DD24:DD28)</f>
        <v>65000000</v>
      </c>
      <c r="DE29" s="31"/>
      <c r="DF29" s="35">
        <f>SUM(DF24:DF28)</f>
        <v>65000000</v>
      </c>
      <c r="DG29" s="31"/>
      <c r="DH29" s="35">
        <f>SUM(DH24:DH28)</f>
        <v>85000000</v>
      </c>
      <c r="DI29" s="31"/>
      <c r="DJ29" s="35">
        <f>SUM(DJ24:DJ28)</f>
        <v>100000000</v>
      </c>
      <c r="DK29" s="31"/>
      <c r="DL29" s="35">
        <f>SUM(DL24:DL28)</f>
        <v>70000000</v>
      </c>
      <c r="DM29" s="31"/>
      <c r="DN29" s="35">
        <f>SUM(DN24:DN28)</f>
        <v>50000000</v>
      </c>
      <c r="DO29" s="31"/>
      <c r="DP29" s="35">
        <f>SUM(DP24:DP28)</f>
        <v>30000000</v>
      </c>
      <c r="DQ29" s="31"/>
      <c r="DR29" s="35">
        <f>SUM(DR24:DR28)</f>
        <v>15000000</v>
      </c>
      <c r="DS29" s="31"/>
      <c r="DT29" s="35">
        <f>SUM(DT24:DT28)</f>
        <v>95000000</v>
      </c>
      <c r="DU29" s="31"/>
      <c r="DV29" s="35">
        <f>SUM(DV24:DV28)</f>
        <v>120000000</v>
      </c>
      <c r="DW29" s="31"/>
      <c r="DX29" s="35">
        <f>SUM(DX24:DX28)</f>
        <v>80000000</v>
      </c>
      <c r="DY29" s="31"/>
      <c r="DZ29" s="35">
        <f>SUM(DZ24:DZ28)</f>
        <v>110000000</v>
      </c>
      <c r="EA29" s="31"/>
      <c r="EB29" s="35">
        <f>SUM(EB24:EB28)</f>
        <v>125000000</v>
      </c>
      <c r="EC29" s="31"/>
      <c r="ED29" s="35">
        <f>SUM(ED24:ED28)</f>
        <v>155000000</v>
      </c>
      <c r="EE29" s="31"/>
      <c r="EF29" s="35">
        <f>SUM(EF24:EF28)</f>
        <v>155000000</v>
      </c>
      <c r="EG29" s="31"/>
      <c r="EH29" s="35">
        <f>SUM(EH24:EH28)</f>
        <v>150000000</v>
      </c>
      <c r="EI29" s="31"/>
      <c r="EJ29" s="35">
        <f>SUM(EJ24:EJ28)</f>
        <v>135000000</v>
      </c>
      <c r="EK29" s="31"/>
      <c r="EL29" s="35">
        <f>SUM(EL24:EL28)</f>
        <v>130000000</v>
      </c>
      <c r="EM29" s="31"/>
      <c r="EN29" s="35">
        <f>SUM(EN24:EN28)</f>
        <v>120000000</v>
      </c>
      <c r="EO29" s="31"/>
      <c r="EP29" s="35">
        <f>SUM(EP24:EP28)</f>
        <v>100000000</v>
      </c>
      <c r="EQ29" s="31"/>
      <c r="ER29" s="35">
        <f>SUM(ER24:ER28)</f>
        <v>85000000</v>
      </c>
      <c r="ES29" s="31"/>
      <c r="ET29" s="35">
        <f>SUM(ET24:ET28)</f>
        <v>110000000</v>
      </c>
      <c r="EU29" s="31"/>
      <c r="EV29" s="35">
        <f>SUM(EV24:EV28)</f>
        <v>95000000</v>
      </c>
      <c r="EW29" s="31"/>
      <c r="EX29" s="35">
        <f>SUM(EX24:EX28)</f>
        <v>90000000</v>
      </c>
      <c r="EY29" s="31"/>
      <c r="EZ29" s="35">
        <f>SUM(EZ24:EZ28)</f>
        <v>140000000</v>
      </c>
      <c r="FA29" s="31"/>
      <c r="FB29" s="35">
        <f>SUM(FB24:FB28)</f>
        <v>120000000</v>
      </c>
      <c r="FC29" s="31"/>
      <c r="FD29" s="35">
        <f>SUM(FD24:FD28)</f>
        <v>130000000</v>
      </c>
      <c r="FE29" s="31"/>
      <c r="FF29" s="35">
        <f>SUM(FF24:FF28)</f>
        <v>135000000</v>
      </c>
      <c r="FG29" s="31"/>
      <c r="FH29" s="35">
        <f>SUM(FH24:FH28)</f>
        <v>145000000</v>
      </c>
      <c r="FI29" s="31"/>
      <c r="FJ29" s="35">
        <f>SUM(FJ24:FJ28)</f>
        <v>130000000</v>
      </c>
      <c r="FK29" s="31"/>
      <c r="FL29" s="35">
        <f>SUM(FL24:FL28)</f>
        <v>110000000</v>
      </c>
      <c r="FM29" s="31"/>
      <c r="FN29" s="35">
        <f>SUM(FN24:FN28)</f>
        <v>90000000</v>
      </c>
      <c r="FO29" s="31"/>
      <c r="FP29" s="35">
        <f>SUM(FP24:FP28)</f>
        <v>80000000</v>
      </c>
      <c r="FQ29" s="31"/>
      <c r="FR29" s="35">
        <f>SUM(FR24:FR28)</f>
        <v>105000000</v>
      </c>
      <c r="FS29" s="31"/>
      <c r="FT29" s="35">
        <f>SUM(FT24:FT28)</f>
        <v>75000000</v>
      </c>
      <c r="FU29" s="31"/>
      <c r="FV29" s="35">
        <f>SUM(FV24:FV28)</f>
        <v>60000000</v>
      </c>
      <c r="FW29" s="31"/>
      <c r="FX29" s="35">
        <f>SUM(FX24:FX28)</f>
        <v>60000000</v>
      </c>
      <c r="FY29" s="31"/>
      <c r="FZ29" s="35">
        <f>SUM(FZ24:FZ28)</f>
        <v>80000000</v>
      </c>
      <c r="GA29" s="31"/>
      <c r="GB29" s="35">
        <f>SUM(GB24:GB28)</f>
        <v>65000000</v>
      </c>
      <c r="GC29" s="31"/>
      <c r="GD29" s="35">
        <f>SUM(GD24:GD28)</f>
        <v>45000000</v>
      </c>
      <c r="GE29" s="31"/>
      <c r="GF29" s="35">
        <f>SUM(GF24:GF28)</f>
        <v>40000000</v>
      </c>
      <c r="GG29" s="31"/>
      <c r="GH29" s="35">
        <f>SUM(GH24:GH28)</f>
        <v>30000000</v>
      </c>
      <c r="GI29" s="31"/>
      <c r="GJ29" s="35">
        <f>SUM(GJ24:GJ28)</f>
        <v>20000000</v>
      </c>
      <c r="GK29" s="31"/>
    </row>
    <row r="30" spans="1:193" x14ac:dyDescent="0.25">
      <c r="B30" s="36"/>
      <c r="C30" s="31"/>
      <c r="D30" s="36"/>
      <c r="E30" s="31"/>
      <c r="F30" s="36"/>
      <c r="G30" s="31"/>
      <c r="H30" s="36"/>
      <c r="I30" s="31"/>
      <c r="J30" s="36"/>
      <c r="K30" s="31"/>
      <c r="L30" s="36"/>
      <c r="M30" s="31"/>
      <c r="N30" s="36"/>
      <c r="O30" s="31"/>
      <c r="P30" s="36"/>
      <c r="Q30" s="31"/>
      <c r="R30" s="36"/>
      <c r="S30" s="31"/>
      <c r="T30" s="36"/>
      <c r="U30" s="31"/>
      <c r="V30" s="36"/>
      <c r="W30" s="31"/>
      <c r="X30" s="36"/>
      <c r="Y30" s="31"/>
      <c r="Z30" s="36"/>
      <c r="AA30" s="31"/>
      <c r="AB30" s="36"/>
      <c r="AC30" s="31"/>
      <c r="AD30" s="36"/>
      <c r="AE30" s="31"/>
      <c r="AF30" s="36"/>
      <c r="AG30" s="31"/>
      <c r="AH30" s="36"/>
      <c r="AI30" s="31"/>
      <c r="AJ30" s="36"/>
      <c r="AK30" s="31"/>
      <c r="AL30" s="36"/>
      <c r="AM30" s="31"/>
      <c r="AN30" s="36"/>
      <c r="AO30" s="31"/>
      <c r="AP30" s="36"/>
      <c r="AQ30" s="31"/>
      <c r="AR30" s="36"/>
      <c r="AS30" s="31"/>
      <c r="AT30" s="36"/>
      <c r="AU30" s="31"/>
      <c r="AV30" s="36"/>
      <c r="AW30" s="31"/>
      <c r="AX30" s="36"/>
      <c r="AY30" s="31"/>
      <c r="AZ30" s="36"/>
      <c r="BA30" s="31"/>
      <c r="BB30" s="36"/>
      <c r="BC30" s="31"/>
      <c r="BD30" s="36"/>
      <c r="BE30" s="31"/>
      <c r="BF30" s="36"/>
      <c r="BG30" s="31"/>
      <c r="BH30" s="36"/>
      <c r="BI30" s="31"/>
      <c r="BJ30" s="36"/>
      <c r="BK30" s="31"/>
      <c r="BL30" s="36"/>
      <c r="BM30" s="31"/>
      <c r="BN30" s="36"/>
      <c r="BO30" s="31"/>
      <c r="BP30" s="36"/>
      <c r="BQ30" s="31"/>
      <c r="BR30" s="36"/>
      <c r="BS30" s="31"/>
      <c r="BT30" s="36"/>
      <c r="BU30" s="31"/>
      <c r="BV30" s="36"/>
      <c r="BW30" s="31"/>
      <c r="BX30" s="36"/>
      <c r="BY30" s="31"/>
      <c r="BZ30" s="36"/>
      <c r="CA30" s="31"/>
      <c r="CB30" s="36"/>
      <c r="CC30" s="31"/>
      <c r="CD30" s="36"/>
      <c r="CE30" s="31"/>
      <c r="CF30" s="36"/>
      <c r="CG30" s="31"/>
      <c r="CH30" s="36"/>
      <c r="CI30" s="31"/>
      <c r="CJ30" s="36"/>
      <c r="CK30" s="31"/>
      <c r="CL30" s="36"/>
      <c r="CM30" s="31"/>
      <c r="CN30" s="36"/>
      <c r="CO30" s="31"/>
      <c r="CP30" s="36"/>
      <c r="CQ30" s="31"/>
      <c r="CR30" s="36"/>
      <c r="CS30" s="31"/>
      <c r="CT30" s="36"/>
      <c r="CU30" s="31"/>
      <c r="CV30" s="36"/>
      <c r="CW30" s="31"/>
      <c r="CX30" s="36"/>
      <c r="CY30" s="31"/>
      <c r="CZ30" s="36"/>
      <c r="DA30" s="31"/>
      <c r="DB30" s="36"/>
      <c r="DC30" s="31"/>
      <c r="DD30" s="36"/>
      <c r="DE30" s="31"/>
      <c r="DF30" s="36"/>
      <c r="DG30" s="31"/>
      <c r="DH30" s="36"/>
      <c r="DI30" s="31"/>
      <c r="DJ30" s="36"/>
      <c r="DK30" s="31"/>
      <c r="DL30" s="36"/>
      <c r="DM30" s="31"/>
      <c r="DN30" s="36"/>
      <c r="DO30" s="31"/>
      <c r="DP30" s="36"/>
      <c r="DQ30" s="31"/>
      <c r="DR30" s="36"/>
      <c r="DS30" s="31"/>
      <c r="DT30" s="36"/>
      <c r="DU30" s="31"/>
      <c r="DV30" s="36"/>
      <c r="DW30" s="31"/>
      <c r="DX30" s="36"/>
      <c r="DY30" s="31"/>
      <c r="DZ30" s="36"/>
      <c r="EA30" s="31"/>
      <c r="EB30" s="36"/>
      <c r="EC30" s="31"/>
      <c r="ED30" s="36"/>
      <c r="EE30" s="31"/>
      <c r="EF30" s="36"/>
      <c r="EG30" s="31"/>
      <c r="EH30" s="36"/>
      <c r="EI30" s="31"/>
      <c r="EJ30" s="36"/>
      <c r="EK30" s="31"/>
      <c r="EL30" s="36"/>
      <c r="EM30" s="31"/>
      <c r="EN30" s="36"/>
      <c r="EO30" s="31"/>
      <c r="EP30" s="36"/>
      <c r="EQ30" s="31"/>
      <c r="ER30" s="36"/>
      <c r="ES30" s="31"/>
      <c r="ET30" s="36"/>
      <c r="EU30" s="31"/>
      <c r="EV30" s="36"/>
      <c r="EW30" s="31"/>
      <c r="EX30" s="36"/>
      <c r="EY30" s="31"/>
      <c r="EZ30" s="36"/>
      <c r="FA30" s="31"/>
      <c r="FB30" s="36"/>
      <c r="FC30" s="31"/>
      <c r="FD30" s="36"/>
      <c r="FE30" s="31"/>
      <c r="FF30" s="36"/>
      <c r="FG30" s="31"/>
      <c r="FH30" s="36"/>
      <c r="FI30" s="31"/>
      <c r="FJ30" s="36"/>
      <c r="FK30" s="31"/>
      <c r="FL30" s="36"/>
      <c r="FM30" s="31"/>
      <c r="FN30" s="36"/>
      <c r="FO30" s="31"/>
      <c r="FP30" s="36"/>
      <c r="FQ30" s="31"/>
      <c r="FR30" s="36"/>
      <c r="FS30" s="31"/>
      <c r="FT30" s="36"/>
      <c r="FU30" s="31"/>
      <c r="FV30" s="36"/>
      <c r="FW30" s="31"/>
      <c r="FX30" s="36"/>
      <c r="FY30" s="31"/>
      <c r="FZ30" s="36"/>
      <c r="GA30" s="31"/>
      <c r="GB30" s="36"/>
      <c r="GC30" s="31"/>
      <c r="GD30" s="36"/>
      <c r="GE30" s="31"/>
      <c r="GF30" s="36"/>
      <c r="GG30" s="31"/>
      <c r="GH30" s="36"/>
      <c r="GI30" s="31"/>
      <c r="GJ30" s="36"/>
      <c r="GK30" s="31"/>
    </row>
    <row r="31" spans="1:193" x14ac:dyDescent="0.25">
      <c r="A31" s="4" t="s">
        <v>128</v>
      </c>
      <c r="B31" s="37">
        <v>98503891.950000003</v>
      </c>
      <c r="C31" s="31"/>
      <c r="D31" s="37">
        <v>65942865.600000001</v>
      </c>
      <c r="E31" s="31"/>
      <c r="F31" s="37">
        <v>89500858.599999994</v>
      </c>
      <c r="G31" s="31"/>
      <c r="H31" s="37">
        <v>102586683.42</v>
      </c>
      <c r="I31" s="31"/>
      <c r="J31" s="37">
        <v>67135401.010000005</v>
      </c>
      <c r="K31" s="31"/>
      <c r="L31" s="37">
        <v>93178454.980000004</v>
      </c>
      <c r="M31" s="31"/>
      <c r="N31" s="37">
        <v>82243432.870000005</v>
      </c>
      <c r="O31" s="31"/>
      <c r="P31" s="37">
        <v>81842077.859999999</v>
      </c>
      <c r="Q31" s="31"/>
      <c r="R31" s="37">
        <v>82239710.129999995</v>
      </c>
      <c r="S31" s="31"/>
      <c r="T31" s="37">
        <v>66907316.119999997</v>
      </c>
      <c r="U31" s="31"/>
      <c r="V31" s="37">
        <v>66330893.840000004</v>
      </c>
      <c r="W31" s="31"/>
      <c r="X31" s="37">
        <v>72514617.900000006</v>
      </c>
      <c r="Y31" s="31"/>
      <c r="Z31" s="37">
        <v>92546325</v>
      </c>
      <c r="AA31" s="31"/>
      <c r="AB31" s="37">
        <v>78672142.140000001</v>
      </c>
      <c r="AC31" s="31"/>
      <c r="AD31" s="37">
        <v>81251628.799999997</v>
      </c>
      <c r="AE31" s="31"/>
      <c r="AF31" s="37">
        <v>101071837.61</v>
      </c>
      <c r="AG31" s="31"/>
      <c r="AH31" s="37">
        <v>86852352.579999998</v>
      </c>
      <c r="AI31" s="31"/>
      <c r="AJ31" s="37">
        <v>34468160.520000003</v>
      </c>
      <c r="AK31" s="31"/>
      <c r="AL31" s="37">
        <v>73524384.590000004</v>
      </c>
      <c r="AM31" s="31"/>
      <c r="AN31" s="37">
        <v>72900107.219999999</v>
      </c>
      <c r="AO31" s="31"/>
      <c r="AP31" s="37">
        <v>51237702.43</v>
      </c>
      <c r="AQ31" s="31"/>
      <c r="AR31" s="37">
        <v>73560152.099999994</v>
      </c>
      <c r="AS31" s="31"/>
      <c r="AT31" s="37">
        <v>70576795.469999999</v>
      </c>
      <c r="AU31" s="31"/>
      <c r="AV31" s="37">
        <v>74837738.299999997</v>
      </c>
      <c r="AW31" s="31"/>
      <c r="AX31" s="37">
        <v>72748097.739999995</v>
      </c>
      <c r="AY31" s="31"/>
      <c r="AZ31" s="37">
        <v>87385415.390000001</v>
      </c>
      <c r="BA31" s="31"/>
      <c r="BB31" s="37">
        <v>80086008.310000002</v>
      </c>
      <c r="BC31" s="31"/>
      <c r="BD31" s="37">
        <v>52004933.509999998</v>
      </c>
      <c r="BE31" s="31"/>
      <c r="BF31" s="37">
        <v>93026885.980000004</v>
      </c>
      <c r="BG31" s="31"/>
      <c r="BH31" s="37">
        <v>49829632.340000004</v>
      </c>
      <c r="BI31" s="31"/>
      <c r="BJ31" s="37">
        <v>85040842.859999999</v>
      </c>
      <c r="BK31" s="31"/>
      <c r="BL31" s="37">
        <v>64260894.859999999</v>
      </c>
      <c r="BM31" s="31"/>
      <c r="BN31" s="37">
        <v>77183477.049999997</v>
      </c>
      <c r="BO31" s="31"/>
      <c r="BP31" s="37">
        <f>71086587.71+70000000</f>
        <v>141086587.70999998</v>
      </c>
      <c r="BQ31" s="31"/>
      <c r="BR31" s="37">
        <v>76619612.129999995</v>
      </c>
      <c r="BS31" s="31"/>
      <c r="BT31" s="37">
        <f>16785463.91+70000000</f>
        <v>86785463.909999996</v>
      </c>
      <c r="BU31" s="31"/>
      <c r="BV31" s="37">
        <v>84930108.280000001</v>
      </c>
      <c r="BW31" s="31"/>
      <c r="BX31" s="37">
        <v>89012240.189999998</v>
      </c>
      <c r="BY31" s="31"/>
      <c r="BZ31" s="37">
        <v>106429038.42</v>
      </c>
      <c r="CA31" s="31"/>
      <c r="CB31" s="37">
        <v>81801185.370000362</v>
      </c>
      <c r="CC31" s="31"/>
      <c r="CD31" s="37">
        <v>108541759.91</v>
      </c>
      <c r="CE31" s="31"/>
      <c r="CF31" s="37">
        <v>88001410.320000023</v>
      </c>
      <c r="CG31" s="31"/>
      <c r="CH31" s="37">
        <v>106829284.59999999</v>
      </c>
      <c r="CI31" s="31"/>
      <c r="CJ31" s="37">
        <v>104291563.17</v>
      </c>
      <c r="CK31" s="31"/>
      <c r="CL31" s="37">
        <v>102133408.14</v>
      </c>
      <c r="CM31" s="31"/>
      <c r="CN31" s="37">
        <v>89839954.799999997</v>
      </c>
      <c r="CO31" s="31"/>
      <c r="CP31" s="37">
        <v>96348998.049999997</v>
      </c>
      <c r="CQ31" s="31"/>
      <c r="CR31" s="37">
        <v>106013816.56999999</v>
      </c>
      <c r="CS31" s="31"/>
      <c r="CT31" s="37">
        <v>83483374.760000005</v>
      </c>
      <c r="CU31" s="31"/>
      <c r="CV31" s="37">
        <v>102923228.73999999</v>
      </c>
      <c r="CW31" s="31"/>
      <c r="CX31" s="37">
        <v>109950015.83</v>
      </c>
      <c r="CY31" s="31"/>
      <c r="CZ31" s="37">
        <v>112025456.90000001</v>
      </c>
      <c r="DA31" s="31"/>
      <c r="DB31" s="37">
        <v>115770918.12100001</v>
      </c>
      <c r="DC31" s="31"/>
      <c r="DD31" s="37">
        <v>76730912.189999998</v>
      </c>
      <c r="DE31" s="31"/>
      <c r="DF31" s="37">
        <v>103880022.39</v>
      </c>
      <c r="DG31" s="31"/>
      <c r="DH31" s="37">
        <v>85878240.219999999</v>
      </c>
      <c r="DI31" s="31"/>
      <c r="DJ31" s="37">
        <v>83210952.890000209</v>
      </c>
      <c r="DK31" s="31"/>
      <c r="DL31" s="37">
        <v>119732297.58</v>
      </c>
      <c r="DM31" s="31"/>
      <c r="DN31" s="37">
        <v>133377793.62000033</v>
      </c>
      <c r="DO31" s="31"/>
      <c r="DP31" s="37">
        <v>157763978.18000001</v>
      </c>
      <c r="DQ31" s="31"/>
      <c r="DR31" s="37">
        <v>145423759.31999999</v>
      </c>
      <c r="DS31" s="31"/>
      <c r="DT31" s="37">
        <v>123845325.63</v>
      </c>
      <c r="DU31" s="31"/>
      <c r="DV31" s="37">
        <v>125895079.56000033</v>
      </c>
      <c r="DW31" s="31"/>
      <c r="DX31" s="37">
        <v>106879750.20000026</v>
      </c>
      <c r="DY31" s="31"/>
      <c r="DZ31" s="37">
        <v>96009998.219999999</v>
      </c>
      <c r="EA31" s="31"/>
      <c r="EB31" s="37">
        <v>76223739.739999995</v>
      </c>
      <c r="EC31" s="31"/>
      <c r="ED31" s="37">
        <v>86802017.400000006</v>
      </c>
      <c r="EE31" s="31"/>
      <c r="EF31" s="37">
        <v>91062614.010000199</v>
      </c>
      <c r="EG31" s="31"/>
      <c r="EH31" s="37">
        <v>84181437.150000006</v>
      </c>
      <c r="EI31" s="31"/>
      <c r="EJ31" s="37">
        <v>114200055.43000026</v>
      </c>
      <c r="EK31" s="31"/>
      <c r="EL31" s="37">
        <v>100620024.90000001</v>
      </c>
      <c r="EM31" s="31"/>
      <c r="EN31" s="37">
        <v>95788683.980000243</v>
      </c>
      <c r="EO31" s="31"/>
      <c r="EP31" s="37">
        <v>74118838.080000311</v>
      </c>
      <c r="EQ31" s="31"/>
      <c r="ER31" s="37">
        <v>149836002.43000001</v>
      </c>
      <c r="ES31" s="31"/>
      <c r="ET31" s="37">
        <v>132049784.18000001</v>
      </c>
      <c r="EU31" s="31"/>
      <c r="EV31" s="37">
        <v>114459038.95</v>
      </c>
      <c r="EW31" s="31"/>
      <c r="EX31" s="37">
        <v>137652284.19</v>
      </c>
      <c r="EY31" s="31"/>
      <c r="EZ31" s="37">
        <v>86479550.099999994</v>
      </c>
      <c r="FA31" s="31"/>
      <c r="FB31" s="37">
        <v>115302678.45</v>
      </c>
      <c r="FC31" s="31"/>
      <c r="FD31" s="37">
        <v>114192563.21000022</v>
      </c>
      <c r="FE31" s="31"/>
      <c r="FF31" s="37">
        <v>87478873.150000006</v>
      </c>
      <c r="FG31" s="31"/>
      <c r="FH31" s="37">
        <v>118244508.73999999</v>
      </c>
      <c r="FI31" s="31"/>
      <c r="FJ31" s="37">
        <v>112564514.39000031</v>
      </c>
      <c r="FK31" s="31"/>
      <c r="FL31" s="37">
        <v>117781042.64</v>
      </c>
      <c r="FM31" s="31"/>
      <c r="FN31" s="37">
        <v>80078594.819999993</v>
      </c>
      <c r="FO31" s="31"/>
      <c r="FP31" s="37">
        <v>136334654.22999999</v>
      </c>
      <c r="FQ31" s="31"/>
      <c r="FR31" s="37">
        <v>121195867.27000004</v>
      </c>
      <c r="FS31" s="31"/>
      <c r="FT31" s="37">
        <v>110352472.47</v>
      </c>
      <c r="FU31" s="31"/>
      <c r="FV31" s="37">
        <v>109731395.66</v>
      </c>
      <c r="FW31" s="31"/>
      <c r="FX31" s="37">
        <v>96918300.980000004</v>
      </c>
      <c r="FY31" s="31"/>
      <c r="FZ31" s="37">
        <v>100398235.51999941</v>
      </c>
      <c r="GA31" s="31"/>
      <c r="GB31" s="37">
        <v>108709850.58000016</v>
      </c>
      <c r="GC31" s="31"/>
      <c r="GD31" s="37">
        <v>107956071.74000014</v>
      </c>
      <c r="GE31" s="31"/>
      <c r="GF31" s="37">
        <v>147395363.43000013</v>
      </c>
      <c r="GG31" s="31"/>
      <c r="GH31" s="37">
        <v>114444514.2</v>
      </c>
      <c r="GI31" s="31"/>
      <c r="GJ31" s="37">
        <v>112228374.26000001</v>
      </c>
      <c r="GK31" s="31"/>
    </row>
    <row r="32" spans="1:193" x14ac:dyDescent="0.25">
      <c r="A32" s="4" t="s">
        <v>135</v>
      </c>
      <c r="B32" s="37">
        <v>30325</v>
      </c>
      <c r="C32" s="31"/>
      <c r="D32" s="37">
        <v>30325</v>
      </c>
      <c r="E32" s="31"/>
      <c r="F32" s="37">
        <v>30325</v>
      </c>
      <c r="G32" s="31"/>
      <c r="H32" s="37">
        <v>30325</v>
      </c>
      <c r="I32" s="31"/>
      <c r="J32" s="37">
        <v>30325</v>
      </c>
      <c r="K32" s="31"/>
      <c r="L32" s="37">
        <v>30485</v>
      </c>
      <c r="M32" s="31"/>
      <c r="N32" s="37">
        <v>30485</v>
      </c>
      <c r="O32" s="31"/>
      <c r="P32" s="37">
        <v>32485</v>
      </c>
      <c r="Q32" s="31"/>
      <c r="R32" s="37">
        <v>32485</v>
      </c>
      <c r="S32" s="31"/>
      <c r="T32" s="37">
        <v>32485</v>
      </c>
      <c r="U32" s="31"/>
      <c r="V32" s="37">
        <v>32325</v>
      </c>
      <c r="W32" s="31"/>
      <c r="X32" s="37">
        <v>32325</v>
      </c>
      <c r="Y32" s="31"/>
      <c r="Z32" s="37">
        <v>31825</v>
      </c>
      <c r="AA32" s="31"/>
      <c r="AB32" s="37">
        <v>31825</v>
      </c>
      <c r="AC32" s="31"/>
      <c r="AD32" s="37">
        <v>31825</v>
      </c>
      <c r="AE32" s="31"/>
      <c r="AF32" s="37">
        <v>31825</v>
      </c>
      <c r="AG32" s="31"/>
      <c r="AH32" s="37">
        <v>31825</v>
      </c>
      <c r="AI32" s="31"/>
      <c r="AJ32" s="37">
        <v>31925</v>
      </c>
      <c r="AK32" s="31"/>
      <c r="AL32" s="37">
        <v>31985</v>
      </c>
      <c r="AM32" s="31"/>
      <c r="AN32" s="37">
        <v>31985</v>
      </c>
      <c r="AO32" s="31"/>
      <c r="AP32" s="37">
        <v>31985</v>
      </c>
      <c r="AQ32" s="31"/>
      <c r="AR32" s="37">
        <v>31985</v>
      </c>
      <c r="AS32" s="31"/>
      <c r="AT32" s="37">
        <v>31825</v>
      </c>
      <c r="AU32" s="31"/>
      <c r="AV32" s="37">
        <v>31825</v>
      </c>
      <c r="AW32" s="31"/>
      <c r="AX32" s="37">
        <v>31825</v>
      </c>
      <c r="AY32" s="31"/>
      <c r="AZ32" s="37">
        <v>31825</v>
      </c>
      <c r="BA32" s="31"/>
      <c r="BB32" s="37">
        <v>31825</v>
      </c>
      <c r="BC32" s="31"/>
      <c r="BD32" s="37">
        <v>31825</v>
      </c>
      <c r="BE32" s="31"/>
      <c r="BF32" s="37">
        <v>31825</v>
      </c>
      <c r="BG32" s="31"/>
      <c r="BH32" s="37">
        <v>31825</v>
      </c>
      <c r="BI32" s="31"/>
      <c r="BJ32" s="37">
        <v>31825</v>
      </c>
      <c r="BK32" s="31"/>
      <c r="BL32" s="37">
        <v>31825</v>
      </c>
      <c r="BM32" s="31"/>
      <c r="BN32" s="37">
        <v>31825</v>
      </c>
      <c r="BO32" s="31"/>
      <c r="BP32" s="37">
        <v>31825</v>
      </c>
      <c r="BQ32" s="31"/>
      <c r="BR32" s="37">
        <v>31825</v>
      </c>
      <c r="BS32" s="31"/>
      <c r="BT32" s="37">
        <v>31825</v>
      </c>
      <c r="BU32" s="31"/>
      <c r="BV32" s="37">
        <v>31825</v>
      </c>
      <c r="BW32" s="31"/>
      <c r="BX32" s="37">
        <v>31825</v>
      </c>
      <c r="BY32" s="31"/>
      <c r="BZ32" s="37">
        <v>13811</v>
      </c>
      <c r="CA32" s="31"/>
      <c r="CB32" s="37">
        <v>13811</v>
      </c>
      <c r="CC32" s="31"/>
      <c r="CD32" s="37">
        <v>13811</v>
      </c>
      <c r="CE32" s="31"/>
      <c r="CF32" s="37">
        <v>13811</v>
      </c>
      <c r="CG32" s="31"/>
      <c r="CH32" s="37">
        <v>13811</v>
      </c>
      <c r="CI32" s="31"/>
      <c r="CJ32" s="37">
        <v>13811</v>
      </c>
      <c r="CK32" s="31"/>
      <c r="CL32" s="37">
        <v>13811</v>
      </c>
      <c r="CM32" s="31"/>
      <c r="CN32" s="37">
        <v>13811</v>
      </c>
      <c r="CO32" s="31"/>
      <c r="CP32" s="37">
        <v>13811</v>
      </c>
      <c r="CQ32" s="31"/>
      <c r="CR32" s="37">
        <v>13811</v>
      </c>
      <c r="CS32" s="31"/>
      <c r="CT32" s="37">
        <v>13811</v>
      </c>
      <c r="CU32" s="31"/>
      <c r="CV32" s="37">
        <v>13811</v>
      </c>
      <c r="CW32" s="31"/>
      <c r="CX32" s="37">
        <v>13811</v>
      </c>
      <c r="CY32" s="31"/>
      <c r="CZ32" s="37">
        <v>13175</v>
      </c>
      <c r="DA32" s="31"/>
      <c r="DB32" s="37">
        <v>13175</v>
      </c>
      <c r="DC32" s="31"/>
      <c r="DD32" s="37">
        <v>13175</v>
      </c>
      <c r="DE32" s="31"/>
      <c r="DF32" s="37">
        <v>13175</v>
      </c>
      <c r="DG32" s="31"/>
      <c r="DH32" s="37">
        <v>13175</v>
      </c>
      <c r="DI32" s="31"/>
      <c r="DJ32" s="37">
        <v>13175</v>
      </c>
      <c r="DK32" s="31"/>
      <c r="DL32" s="37">
        <v>13175</v>
      </c>
      <c r="DM32" s="31"/>
      <c r="DN32" s="37">
        <v>13175</v>
      </c>
      <c r="DO32" s="31"/>
      <c r="DP32" s="37">
        <v>13175</v>
      </c>
      <c r="DQ32" s="31"/>
      <c r="DR32" s="37">
        <v>13175</v>
      </c>
      <c r="DS32" s="31"/>
      <c r="DT32" s="37">
        <v>13175</v>
      </c>
      <c r="DU32" s="31"/>
      <c r="DV32" s="37">
        <v>13175</v>
      </c>
      <c r="DW32" s="31"/>
      <c r="DX32" s="37">
        <v>13175</v>
      </c>
      <c r="DY32" s="31"/>
      <c r="DZ32" s="37">
        <v>13175</v>
      </c>
      <c r="EA32" s="31"/>
      <c r="EB32" s="37">
        <v>13175</v>
      </c>
      <c r="EC32" s="31"/>
      <c r="ED32" s="37">
        <v>13175</v>
      </c>
      <c r="EE32" s="31"/>
      <c r="EF32" s="37">
        <v>13175</v>
      </c>
      <c r="EG32" s="31"/>
      <c r="EH32" s="37">
        <v>13175</v>
      </c>
      <c r="EI32" s="31"/>
      <c r="EJ32" s="37">
        <v>13175</v>
      </c>
      <c r="EK32" s="31"/>
      <c r="EL32" s="37">
        <v>13175</v>
      </c>
      <c r="EM32" s="31"/>
      <c r="EN32" s="37">
        <v>13175</v>
      </c>
      <c r="EO32" s="31"/>
      <c r="EP32" s="37">
        <v>13175</v>
      </c>
      <c r="EQ32" s="31"/>
      <c r="ER32" s="37">
        <v>13175</v>
      </c>
      <c r="ES32" s="31"/>
      <c r="ET32" s="37">
        <v>13175</v>
      </c>
      <c r="EU32" s="31"/>
      <c r="EV32" s="37">
        <v>13175</v>
      </c>
      <c r="EW32" s="31"/>
      <c r="EX32" s="37">
        <v>13175</v>
      </c>
      <c r="EY32" s="31"/>
      <c r="EZ32" s="37">
        <v>13175</v>
      </c>
      <c r="FA32" s="31"/>
      <c r="FB32" s="37">
        <v>13175</v>
      </c>
      <c r="FC32" s="31"/>
      <c r="FD32" s="37">
        <v>13175</v>
      </c>
      <c r="FE32" s="31"/>
      <c r="FF32" s="37">
        <v>13175</v>
      </c>
      <c r="FG32" s="31"/>
      <c r="FH32" s="37">
        <v>13175</v>
      </c>
      <c r="FI32" s="31"/>
      <c r="FJ32" s="37">
        <v>13175</v>
      </c>
      <c r="FK32" s="31"/>
      <c r="FL32" s="37">
        <v>13175</v>
      </c>
      <c r="FM32" s="31"/>
      <c r="FN32" s="37">
        <v>13175</v>
      </c>
      <c r="FO32" s="31"/>
      <c r="FP32" s="37">
        <v>13175</v>
      </c>
      <c r="FQ32" s="31"/>
      <c r="FR32" s="37">
        <v>13109</v>
      </c>
      <c r="FS32" s="31"/>
      <c r="FT32" s="37">
        <v>13109</v>
      </c>
      <c r="FU32" s="31"/>
      <c r="FV32" s="37">
        <v>13109</v>
      </c>
      <c r="FW32" s="31"/>
      <c r="FX32" s="37">
        <v>13109</v>
      </c>
      <c r="FY32" s="31"/>
      <c r="FZ32" s="37">
        <v>13109</v>
      </c>
      <c r="GA32" s="31"/>
      <c r="GB32" s="37">
        <v>13109</v>
      </c>
      <c r="GC32" s="31"/>
      <c r="GD32" s="37">
        <v>13109</v>
      </c>
      <c r="GE32" s="31"/>
      <c r="GF32" s="37">
        <v>13109</v>
      </c>
      <c r="GG32" s="31"/>
      <c r="GH32" s="37">
        <v>13109</v>
      </c>
      <c r="GI32" s="31"/>
      <c r="GJ32" s="37">
        <v>13109</v>
      </c>
      <c r="GK32" s="31"/>
    </row>
    <row r="33" spans="1:193" x14ac:dyDescent="0.25">
      <c r="A33" s="23" t="s">
        <v>129</v>
      </c>
      <c r="B33" s="37"/>
      <c r="C33" s="31"/>
      <c r="D33" s="37"/>
      <c r="E33" s="31"/>
      <c r="F33" s="37"/>
      <c r="G33" s="31"/>
      <c r="H33" s="37"/>
      <c r="I33" s="31"/>
      <c r="J33" s="37"/>
      <c r="K33" s="31"/>
      <c r="L33" s="37"/>
      <c r="M33" s="31"/>
      <c r="N33" s="37"/>
      <c r="O33" s="31"/>
      <c r="P33" s="37"/>
      <c r="Q33" s="31"/>
      <c r="R33" s="37"/>
      <c r="S33" s="31"/>
      <c r="T33" s="37"/>
      <c r="U33" s="31"/>
      <c r="V33" s="37"/>
      <c r="W33" s="31"/>
      <c r="X33" s="37"/>
      <c r="Y33" s="31"/>
      <c r="Z33" s="37"/>
      <c r="AA33" s="31"/>
      <c r="AB33" s="37"/>
      <c r="AC33" s="31"/>
      <c r="AD33" s="37"/>
      <c r="AE33" s="31"/>
      <c r="AF33" s="37"/>
      <c r="AG33" s="31"/>
      <c r="AH33" s="37"/>
      <c r="AI33" s="31"/>
      <c r="AJ33" s="37"/>
      <c r="AK33" s="31"/>
      <c r="AL33" s="37"/>
      <c r="AM33" s="31"/>
      <c r="AN33" s="37"/>
      <c r="AO33" s="31"/>
      <c r="AP33" s="37"/>
      <c r="AQ33" s="31"/>
      <c r="AR33" s="37"/>
      <c r="AS33" s="31"/>
      <c r="AT33" s="37"/>
      <c r="AU33" s="31"/>
      <c r="AV33" s="37"/>
      <c r="AW33" s="31"/>
      <c r="AX33" s="37"/>
      <c r="AY33" s="31"/>
      <c r="AZ33" s="37"/>
      <c r="BA33" s="31"/>
      <c r="BB33" s="37"/>
      <c r="BC33" s="31"/>
      <c r="BD33" s="37"/>
      <c r="BE33" s="31"/>
      <c r="BF33" s="37"/>
      <c r="BG33" s="31"/>
      <c r="BH33" s="37"/>
      <c r="BI33" s="31"/>
      <c r="BJ33" s="37"/>
      <c r="BK33" s="31"/>
      <c r="BL33" s="37"/>
      <c r="BM33" s="31"/>
      <c r="BN33" s="37"/>
      <c r="BO33" s="31"/>
      <c r="BP33" s="37"/>
      <c r="BQ33" s="31"/>
      <c r="BR33" s="37"/>
      <c r="BS33" s="31"/>
      <c r="BT33" s="37"/>
      <c r="BU33" s="31"/>
      <c r="BV33" s="37"/>
      <c r="BW33" s="31"/>
      <c r="BX33" s="37"/>
      <c r="BY33" s="31"/>
      <c r="BZ33" s="37"/>
      <c r="CA33" s="31"/>
      <c r="CB33" s="37"/>
      <c r="CC33" s="31"/>
      <c r="CD33" s="37"/>
      <c r="CE33" s="31"/>
      <c r="CF33" s="37"/>
      <c r="CG33" s="31"/>
      <c r="CH33" s="37"/>
      <c r="CI33" s="31"/>
      <c r="CJ33" s="37"/>
      <c r="CK33" s="31"/>
      <c r="CL33" s="37"/>
      <c r="CM33" s="31"/>
      <c r="CN33" s="37"/>
      <c r="CO33" s="31"/>
      <c r="CP33" s="37"/>
      <c r="CQ33" s="31"/>
      <c r="CR33" s="37"/>
      <c r="CS33" s="31"/>
      <c r="CT33" s="37"/>
      <c r="CU33" s="31"/>
      <c r="CV33" s="37"/>
      <c r="CW33" s="31"/>
      <c r="CX33" s="37"/>
      <c r="CY33" s="31"/>
      <c r="CZ33" s="37"/>
      <c r="DA33" s="31"/>
      <c r="DB33" s="37"/>
      <c r="DC33" s="31"/>
      <c r="DD33" s="37"/>
      <c r="DE33" s="31"/>
      <c r="DF33" s="37"/>
      <c r="DG33" s="31"/>
      <c r="DH33" s="37"/>
      <c r="DI33" s="31"/>
      <c r="DJ33" s="37"/>
      <c r="DK33" s="31"/>
      <c r="DL33" s="37"/>
      <c r="DM33" s="31"/>
      <c r="DN33" s="37"/>
      <c r="DO33" s="31"/>
      <c r="DP33" s="37"/>
      <c r="DQ33" s="31"/>
      <c r="DR33" s="37"/>
      <c r="DS33" s="31"/>
      <c r="DT33" s="37"/>
      <c r="DU33" s="31"/>
      <c r="DV33" s="37"/>
      <c r="DW33" s="31"/>
      <c r="DX33" s="37"/>
      <c r="DY33" s="31"/>
      <c r="DZ33" s="37"/>
      <c r="EA33" s="31"/>
      <c r="EB33" s="37"/>
      <c r="EC33" s="31"/>
      <c r="ED33" s="37"/>
      <c r="EE33" s="31"/>
      <c r="EF33" s="37"/>
      <c r="EG33" s="31"/>
      <c r="EH33" s="37"/>
      <c r="EI33" s="31"/>
      <c r="EJ33" s="37"/>
      <c r="EK33" s="31"/>
      <c r="EL33" s="37"/>
      <c r="EM33" s="31"/>
      <c r="EN33" s="37"/>
      <c r="EO33" s="31"/>
      <c r="EP33" s="37"/>
      <c r="EQ33" s="31"/>
      <c r="ER33" s="37"/>
      <c r="ES33" s="31"/>
      <c r="ET33" s="37"/>
      <c r="EU33" s="31"/>
      <c r="EV33" s="37"/>
      <c r="EW33" s="31"/>
      <c r="EX33" s="37"/>
      <c r="EY33" s="31"/>
      <c r="EZ33" s="37"/>
      <c r="FA33" s="31"/>
      <c r="FB33" s="37"/>
      <c r="FC33" s="31"/>
      <c r="FD33" s="37"/>
      <c r="FE33" s="31"/>
      <c r="FF33" s="37"/>
      <c r="FG33" s="31"/>
      <c r="FH33" s="37"/>
      <c r="FI33" s="31"/>
      <c r="FJ33" s="37"/>
      <c r="FK33" s="31"/>
      <c r="FL33" s="37"/>
      <c r="FM33" s="31"/>
      <c r="FN33" s="37"/>
      <c r="FO33" s="31"/>
      <c r="FP33" s="37"/>
      <c r="FQ33" s="31"/>
      <c r="FR33" s="37"/>
      <c r="FS33" s="31"/>
      <c r="FT33" s="37"/>
      <c r="FU33" s="31"/>
      <c r="FV33" s="37"/>
      <c r="FW33" s="31"/>
      <c r="FX33" s="37"/>
      <c r="FY33" s="31"/>
      <c r="FZ33" s="37"/>
      <c r="GA33" s="31"/>
      <c r="GB33" s="37"/>
      <c r="GC33" s="31"/>
      <c r="GD33" s="37"/>
      <c r="GE33" s="31"/>
      <c r="GF33" s="37"/>
      <c r="GG33" s="31"/>
      <c r="GH33" s="37">
        <f>'[1]R300 million loan own funding'!T29</f>
        <v>71768530.320000008</v>
      </c>
      <c r="GI33" s="31"/>
      <c r="GJ33" s="38">
        <v>84202150.480000004</v>
      </c>
      <c r="GK33" s="31"/>
    </row>
    <row r="34" spans="1:193" ht="13.8" thickBot="1" x14ac:dyDescent="0.3">
      <c r="B34" s="39">
        <f>SUM(B29:B32)</f>
        <v>128534216.95</v>
      </c>
      <c r="C34" s="31"/>
      <c r="D34" s="39">
        <f>SUM(D29:D32)</f>
        <v>165973190.59999999</v>
      </c>
      <c r="E34" s="31"/>
      <c r="F34" s="39">
        <f>SUM(F29:F32)</f>
        <v>154531183.59999999</v>
      </c>
      <c r="G34" s="31"/>
      <c r="H34" s="39">
        <f>SUM(H29:H32)</f>
        <v>112617008.42</v>
      </c>
      <c r="I34" s="31"/>
      <c r="J34" s="39">
        <f>SUM(J29:J32)</f>
        <v>122165726.01000001</v>
      </c>
      <c r="K34" s="31"/>
      <c r="L34" s="39">
        <f>SUM(L29:L32)</f>
        <v>148208939.98000002</v>
      </c>
      <c r="M34" s="31"/>
      <c r="N34" s="39">
        <f>SUM(N29:N32)</f>
        <v>137273917.87</v>
      </c>
      <c r="O34" s="31"/>
      <c r="P34" s="39">
        <f>SUM(P29:P32)</f>
        <v>151874562.86000001</v>
      </c>
      <c r="Q34" s="31"/>
      <c r="R34" s="39">
        <f>SUM(R29:R32)</f>
        <v>142272195.13</v>
      </c>
      <c r="S34" s="31"/>
      <c r="T34" s="39">
        <f>SUM(T29:T32)</f>
        <v>146939801.12</v>
      </c>
      <c r="U34" s="31"/>
      <c r="V34" s="39">
        <f>SUM(V29:V32)</f>
        <v>136363218.84</v>
      </c>
      <c r="W34" s="31"/>
      <c r="X34" s="39">
        <f>SUM(X29:X32)</f>
        <v>192546942.90000001</v>
      </c>
      <c r="Y34" s="31"/>
      <c r="Z34" s="39">
        <f>SUM(Z29:Z32)</f>
        <v>182578150</v>
      </c>
      <c r="AA34" s="31"/>
      <c r="AB34" s="39">
        <f>SUM(AB29:AB32)</f>
        <v>188703967.13999999</v>
      </c>
      <c r="AC34" s="31"/>
      <c r="AD34" s="39">
        <f>SUM(AD29:AD32)</f>
        <v>201283453.80000001</v>
      </c>
      <c r="AE34" s="31"/>
      <c r="AF34" s="39">
        <f>SUM(AF29:AF32)</f>
        <v>171103662.61000001</v>
      </c>
      <c r="AG34" s="31"/>
      <c r="AH34" s="39">
        <f>SUM(AH29:AH32)</f>
        <v>186884177.57999998</v>
      </c>
      <c r="AI34" s="31"/>
      <c r="AJ34" s="39">
        <f>SUM(AJ29:AJ32)</f>
        <v>189500085.52000001</v>
      </c>
      <c r="AK34" s="31"/>
      <c r="AL34" s="39">
        <f>SUM(AL29:AL32)</f>
        <v>213556369.59</v>
      </c>
      <c r="AM34" s="31"/>
      <c r="AN34" s="39">
        <f>SUM(AN29:AN32)</f>
        <v>222932092.22</v>
      </c>
      <c r="AO34" s="31"/>
      <c r="AP34" s="39">
        <f>SUM(AP29:AP32)</f>
        <v>216269687.43000001</v>
      </c>
      <c r="AQ34" s="31"/>
      <c r="AR34" s="39">
        <f>SUM(AR29:AR32)</f>
        <v>228592137.09999999</v>
      </c>
      <c r="AS34" s="31"/>
      <c r="AT34" s="39">
        <f>SUM(AT29:AT32)</f>
        <v>225608620.47</v>
      </c>
      <c r="AU34" s="31"/>
      <c r="AV34" s="39">
        <f>SUM(AV29:AV32)</f>
        <v>224869563.30000001</v>
      </c>
      <c r="AW34" s="31"/>
      <c r="AX34" s="39">
        <f>SUM(AX29:AX32)</f>
        <v>162779922.74000001</v>
      </c>
      <c r="AY34" s="31"/>
      <c r="AZ34" s="39">
        <f>SUM(AZ29:AZ32)</f>
        <v>207417240.38999999</v>
      </c>
      <c r="BA34" s="31"/>
      <c r="BB34" s="39">
        <f>SUM(BB29:BB32)</f>
        <v>210117833.31</v>
      </c>
      <c r="BC34" s="31"/>
      <c r="BD34" s="39">
        <f>SUM(BD29:BD32)</f>
        <v>172036758.50999999</v>
      </c>
      <c r="BE34" s="31"/>
      <c r="BF34" s="39">
        <f>SUM(BF29:BF32)</f>
        <v>173058710.98000002</v>
      </c>
      <c r="BG34" s="31"/>
      <c r="BH34" s="39">
        <f>SUM(BH29:BH32)</f>
        <v>154861457.34</v>
      </c>
      <c r="BI34" s="31"/>
      <c r="BJ34" s="39">
        <f>SUM(BJ29:BJ32)</f>
        <v>190072667.86000001</v>
      </c>
      <c r="BK34" s="31"/>
      <c r="BL34" s="39">
        <f>SUM(BL29:BL32)</f>
        <v>199292719.86000001</v>
      </c>
      <c r="BM34" s="31"/>
      <c r="BN34" s="39">
        <f>SUM(BN29:BN32)</f>
        <v>192215302.05000001</v>
      </c>
      <c r="BO34" s="31"/>
      <c r="BP34" s="39">
        <f>SUM(BP29:BP32)</f>
        <v>221118412.70999998</v>
      </c>
      <c r="BQ34" s="31"/>
      <c r="BR34" s="39">
        <f>SUM(BR29:BR32)</f>
        <v>216651437.13</v>
      </c>
      <c r="BS34" s="31"/>
      <c r="BT34" s="39">
        <f>SUM(BT29:BT32)</f>
        <v>196817288.91</v>
      </c>
      <c r="BU34" s="31"/>
      <c r="BV34" s="39">
        <f>SUM(BV29:BV32)</f>
        <v>129961933.28</v>
      </c>
      <c r="BW34" s="31"/>
      <c r="BX34" s="39">
        <f>SUM(BX29:BX32)</f>
        <v>164044065.19</v>
      </c>
      <c r="BY34" s="31"/>
      <c r="BZ34" s="39">
        <f>SUM(BZ29:BZ32)</f>
        <v>161442849.42000002</v>
      </c>
      <c r="CA34" s="31"/>
      <c r="CB34" s="39">
        <f>SUM(CB29:CB32)</f>
        <v>126814996.37000036</v>
      </c>
      <c r="CC34" s="31"/>
      <c r="CD34" s="39">
        <f>SUM(CD29:CD32)</f>
        <v>133555570.91</v>
      </c>
      <c r="CE34" s="31"/>
      <c r="CF34" s="39">
        <f>SUM(CF29:CF32)</f>
        <v>113015221.32000002</v>
      </c>
      <c r="CG34" s="31"/>
      <c r="CH34" s="39">
        <f>SUM(CH29:CH32)</f>
        <v>131843095.59999999</v>
      </c>
      <c r="CI34" s="31"/>
      <c r="CJ34" s="39">
        <f>SUM(CJ29:CJ32)</f>
        <v>144305374.17000002</v>
      </c>
      <c r="CK34" s="31"/>
      <c r="CL34" s="39">
        <f>SUM(CL29:CL32)</f>
        <v>147147219.13999999</v>
      </c>
      <c r="CM34" s="31"/>
      <c r="CN34" s="39">
        <f>SUM(CN29:CN32)</f>
        <v>129853765.8</v>
      </c>
      <c r="CO34" s="31"/>
      <c r="CP34" s="39">
        <f>SUM(CP29:CP32)</f>
        <v>146362809.05000001</v>
      </c>
      <c r="CQ34" s="31"/>
      <c r="CR34" s="39">
        <f>SUM(CR29:CR32)</f>
        <v>141027627.56999999</v>
      </c>
      <c r="CS34" s="31"/>
      <c r="CT34" s="39">
        <f>SUM(CT29:CT32)</f>
        <v>98497185.760000005</v>
      </c>
      <c r="CU34" s="31"/>
      <c r="CV34" s="39">
        <f>SUM(CV29:CV32)</f>
        <v>152937039.74000001</v>
      </c>
      <c r="CW34" s="31"/>
      <c r="CX34" s="39">
        <f>SUM(CX29:CX32)</f>
        <v>144963826.82999998</v>
      </c>
      <c r="CY34" s="31"/>
      <c r="CZ34" s="39">
        <f>SUM(CZ29:CZ32)</f>
        <v>122038631.90000001</v>
      </c>
      <c r="DA34" s="31"/>
      <c r="DB34" s="39">
        <f>SUM(DB29:DB32)</f>
        <v>135784093.12099999</v>
      </c>
      <c r="DC34" s="31"/>
      <c r="DD34" s="39">
        <f>SUM(DD29:DD32)</f>
        <v>141744087.19</v>
      </c>
      <c r="DE34" s="31"/>
      <c r="DF34" s="39">
        <f>SUM(DF29:DF32)</f>
        <v>168893197.38999999</v>
      </c>
      <c r="DG34" s="31"/>
      <c r="DH34" s="39">
        <f>SUM(DH29:DH32)</f>
        <v>170891415.22</v>
      </c>
      <c r="DI34" s="31"/>
      <c r="DJ34" s="39">
        <f>SUM(DJ29:DJ32)</f>
        <v>183224127.89000022</v>
      </c>
      <c r="DK34" s="31"/>
      <c r="DL34" s="39">
        <f>SUM(DL29:DL32)</f>
        <v>189745472.57999998</v>
      </c>
      <c r="DM34" s="31"/>
      <c r="DN34" s="39">
        <f>SUM(DN29:DN32)</f>
        <v>183390968.62000033</v>
      </c>
      <c r="DO34" s="31"/>
      <c r="DP34" s="39">
        <f>SUM(DP29:DP32)</f>
        <v>187777153.18000001</v>
      </c>
      <c r="DQ34" s="31"/>
      <c r="DR34" s="39">
        <f>SUM(DR29:DR32)</f>
        <v>160436934.31999999</v>
      </c>
      <c r="DS34" s="31"/>
      <c r="DT34" s="39">
        <f>SUM(DT29:DT32)</f>
        <v>218858500.63</v>
      </c>
      <c r="DU34" s="31"/>
      <c r="DV34" s="39">
        <f>SUM(DV29:DV32)</f>
        <v>245908254.56000033</v>
      </c>
      <c r="DW34" s="31"/>
      <c r="DX34" s="39">
        <f>SUM(DX29:DX32)</f>
        <v>186892925.20000026</v>
      </c>
      <c r="DY34" s="31"/>
      <c r="DZ34" s="39">
        <f>SUM(DZ29:DZ32)</f>
        <v>206023173.22</v>
      </c>
      <c r="EA34" s="31"/>
      <c r="EB34" s="39">
        <f>SUM(EB29:EB32)</f>
        <v>201236914.74000001</v>
      </c>
      <c r="EC34" s="31"/>
      <c r="ED34" s="39">
        <f>SUM(ED29:ED32)</f>
        <v>241815192.40000001</v>
      </c>
      <c r="EE34" s="31"/>
      <c r="EF34" s="39">
        <f>SUM(EF29:EF32)</f>
        <v>246075789.0100002</v>
      </c>
      <c r="EG34" s="31"/>
      <c r="EH34" s="39">
        <f>SUM(EH29:EH32)</f>
        <v>234194612.15000001</v>
      </c>
      <c r="EI34" s="31"/>
      <c r="EJ34" s="39">
        <f>SUM(EJ29:EJ32)</f>
        <v>249213230.43000025</v>
      </c>
      <c r="EK34" s="31"/>
      <c r="EL34" s="39">
        <f>SUM(EL29:EL32)</f>
        <v>230633199.90000001</v>
      </c>
      <c r="EM34" s="31"/>
      <c r="EN34" s="39">
        <f>SUM(EN29:EN32)</f>
        <v>215801858.98000026</v>
      </c>
      <c r="EO34" s="31"/>
      <c r="EP34" s="39">
        <f>SUM(EP29:EP32)</f>
        <v>174132013.08000031</v>
      </c>
      <c r="EQ34" s="31"/>
      <c r="ER34" s="39">
        <f>SUM(ER29:ER32)</f>
        <v>234849177.43000001</v>
      </c>
      <c r="ES34" s="31"/>
      <c r="ET34" s="39">
        <f>SUM(ET29:ET32)</f>
        <v>242062959.18000001</v>
      </c>
      <c r="EU34" s="31"/>
      <c r="EV34" s="39">
        <f>SUM(EV29:EV32)</f>
        <v>209472213.94999999</v>
      </c>
      <c r="EW34" s="31"/>
      <c r="EX34" s="39">
        <f>SUM(EX29:EX32)</f>
        <v>227665459.19</v>
      </c>
      <c r="EY34" s="31"/>
      <c r="EZ34" s="39">
        <f>SUM(EZ29:EZ32)</f>
        <v>226492725.09999999</v>
      </c>
      <c r="FA34" s="31"/>
      <c r="FB34" s="39">
        <f>SUM(FB29:FB32)</f>
        <v>235315853.44999999</v>
      </c>
      <c r="FC34" s="31"/>
      <c r="FD34" s="39">
        <f>SUM(FD29:FD32)</f>
        <v>244205738.21000022</v>
      </c>
      <c r="FE34" s="31"/>
      <c r="FF34" s="39">
        <f>SUM(FF29:FF32)</f>
        <v>222492048.15000001</v>
      </c>
      <c r="FG34" s="31"/>
      <c r="FH34" s="39">
        <f>SUM(FH29:FH32)</f>
        <v>263257683.74000001</v>
      </c>
      <c r="FI34" s="31"/>
      <c r="FJ34" s="39">
        <f>SUM(FJ29:FJ32)</f>
        <v>242577689.39000031</v>
      </c>
      <c r="FK34" s="31"/>
      <c r="FL34" s="39">
        <f>SUM(FL29:FL32)</f>
        <v>227794217.63999999</v>
      </c>
      <c r="FM34" s="31"/>
      <c r="FN34" s="64">
        <f>SUM(FN29:FN32)</f>
        <v>170091769.81999999</v>
      </c>
      <c r="FO34" s="31"/>
      <c r="FP34" s="39">
        <f>SUM(FP29:FP32)</f>
        <v>216347829.22999999</v>
      </c>
      <c r="FQ34" s="31"/>
      <c r="FR34" s="39">
        <f>SUM(FR29:FR32)</f>
        <v>226208976.27000004</v>
      </c>
      <c r="FS34" s="31"/>
      <c r="FT34" s="39">
        <f>SUM(FT29:FT32)</f>
        <v>185365581.47</v>
      </c>
      <c r="FU34" s="31"/>
      <c r="FV34" s="39">
        <f>SUM(FV29:FV32)</f>
        <v>169744504.66</v>
      </c>
      <c r="FW34" s="31"/>
      <c r="FX34" s="39">
        <f>SUM(FX29:FX32)</f>
        <v>156931409.98000002</v>
      </c>
      <c r="FY34" s="31"/>
      <c r="FZ34" s="39">
        <f>SUM(FZ29:FZ32)</f>
        <v>180411344.51999941</v>
      </c>
      <c r="GA34" s="31"/>
      <c r="GB34" s="39">
        <f>SUM(GB29:GB32)</f>
        <v>173722959.58000016</v>
      </c>
      <c r="GC34" s="31"/>
      <c r="GD34" s="39">
        <f>SUM(GD29:GD32)</f>
        <v>152969180.74000013</v>
      </c>
      <c r="GE34" s="31"/>
      <c r="GF34" s="39">
        <f>SUM(GF29:GF32)</f>
        <v>187408472.43000013</v>
      </c>
      <c r="GG34" s="31"/>
      <c r="GH34" s="39">
        <f>SUM(GH29:GH33)</f>
        <v>216226153.51999998</v>
      </c>
      <c r="GI34" s="31"/>
      <c r="GJ34" s="64">
        <f>SUM(GJ29:GJ33)</f>
        <v>216443633.74000001</v>
      </c>
      <c r="GK34" s="31"/>
    </row>
    <row r="35" spans="1:193" x14ac:dyDescent="0.25">
      <c r="B35" s="30"/>
      <c r="C35" s="31"/>
      <c r="D35" s="30"/>
      <c r="E35" s="31"/>
      <c r="F35" s="30"/>
      <c r="G35" s="31"/>
      <c r="H35" s="30"/>
      <c r="I35" s="31"/>
      <c r="J35" s="30"/>
      <c r="K35" s="31"/>
      <c r="L35" s="30"/>
      <c r="M35" s="31"/>
      <c r="N35" s="30"/>
      <c r="O35" s="31"/>
      <c r="P35" s="30"/>
      <c r="Q35" s="31"/>
      <c r="R35" s="30"/>
      <c r="S35" s="31"/>
      <c r="T35" s="30"/>
      <c r="U35" s="31"/>
      <c r="V35" s="30"/>
      <c r="W35" s="31"/>
      <c r="X35" s="30"/>
      <c r="Y35" s="31"/>
      <c r="Z35" s="30"/>
      <c r="AA35" s="31"/>
      <c r="AB35" s="30"/>
      <c r="AC35" s="31"/>
      <c r="AD35" s="30"/>
      <c r="AE35" s="31"/>
      <c r="AF35" s="30"/>
      <c r="AG35" s="31"/>
      <c r="AH35" s="30"/>
      <c r="AI35" s="31"/>
      <c r="AJ35" s="30"/>
      <c r="AK35" s="31"/>
      <c r="AL35" s="30"/>
      <c r="AM35" s="31"/>
      <c r="AN35" s="30"/>
      <c r="AO35" s="31"/>
      <c r="AP35" s="30"/>
      <c r="AQ35" s="31"/>
      <c r="AR35" s="30"/>
      <c r="AS35" s="31"/>
      <c r="AT35" s="30"/>
      <c r="AU35" s="31"/>
      <c r="AV35" s="30"/>
      <c r="AW35" s="31"/>
      <c r="AX35" s="30"/>
      <c r="AY35" s="31"/>
      <c r="AZ35" s="30"/>
      <c r="BA35" s="31"/>
      <c r="BB35" s="30"/>
      <c r="BC35" s="31"/>
      <c r="BD35" s="30"/>
      <c r="BE35" s="31"/>
      <c r="BF35" s="30"/>
      <c r="BG35" s="31"/>
      <c r="BH35" s="30"/>
      <c r="BI35" s="31"/>
      <c r="BJ35" s="30"/>
      <c r="BK35" s="31"/>
      <c r="BL35" s="30"/>
      <c r="BM35" s="31"/>
      <c r="BN35" s="30"/>
      <c r="BO35" s="31"/>
      <c r="BP35" s="30"/>
      <c r="BQ35" s="31"/>
      <c r="BR35" s="30"/>
      <c r="BS35" s="31"/>
      <c r="BT35" s="30"/>
      <c r="BU35" s="31"/>
      <c r="BV35" s="30"/>
      <c r="BW35" s="31"/>
      <c r="BX35" s="30"/>
      <c r="BY35" s="31"/>
      <c r="BZ35" s="30"/>
      <c r="CA35" s="31"/>
      <c r="CB35" s="30"/>
      <c r="CC35" s="31"/>
      <c r="CD35" s="30"/>
      <c r="CE35" s="31"/>
      <c r="CF35" s="30"/>
      <c r="CG35" s="31"/>
      <c r="CH35" s="30"/>
      <c r="CI35" s="31"/>
      <c r="CJ35" s="30"/>
      <c r="CK35" s="31"/>
      <c r="CL35" s="30"/>
      <c r="CM35" s="31"/>
      <c r="CN35" s="30"/>
      <c r="CO35" s="31"/>
      <c r="CP35" s="30"/>
      <c r="CQ35" s="31"/>
      <c r="CR35" s="30"/>
      <c r="CS35" s="31"/>
      <c r="CT35" s="30"/>
      <c r="CU35" s="31"/>
      <c r="CV35" s="30"/>
      <c r="CW35" s="31"/>
      <c r="CX35" s="30"/>
      <c r="CY35" s="31"/>
      <c r="CZ35" s="30"/>
      <c r="DA35" s="31"/>
      <c r="DB35" s="30"/>
      <c r="DC35" s="31"/>
      <c r="DD35" s="30"/>
      <c r="DE35" s="31"/>
      <c r="DF35" s="30"/>
      <c r="DG35" s="31"/>
      <c r="DH35" s="30"/>
      <c r="DI35" s="31"/>
      <c r="DJ35" s="30"/>
      <c r="DK35" s="31"/>
      <c r="DL35" s="30"/>
      <c r="DM35" s="31"/>
      <c r="DN35" s="30"/>
      <c r="DO35" s="31"/>
      <c r="DP35" s="30"/>
      <c r="DQ35" s="31"/>
      <c r="DR35" s="30"/>
      <c r="DS35" s="31"/>
      <c r="DT35" s="30"/>
      <c r="DU35" s="31"/>
      <c r="DV35" s="30"/>
      <c r="DW35" s="31"/>
      <c r="DX35" s="30"/>
      <c r="DY35" s="31"/>
      <c r="DZ35" s="30"/>
      <c r="EA35" s="31"/>
      <c r="EB35" s="30"/>
      <c r="EC35" s="31"/>
      <c r="ED35" s="30"/>
      <c r="EE35" s="31"/>
      <c r="EF35" s="30"/>
      <c r="EG35" s="31"/>
      <c r="EH35" s="30"/>
      <c r="EI35" s="31"/>
      <c r="EJ35" s="30"/>
      <c r="EK35" s="31"/>
      <c r="EL35" s="30"/>
      <c r="EM35" s="31"/>
      <c r="EN35" s="30"/>
      <c r="EO35" s="31"/>
      <c r="EP35" s="30"/>
      <c r="EQ35" s="31"/>
      <c r="ER35" s="30"/>
      <c r="ES35" s="31"/>
      <c r="ET35" s="30"/>
      <c r="EU35" s="31"/>
      <c r="EV35" s="30"/>
      <c r="EW35" s="31"/>
      <c r="EX35" s="30"/>
      <c r="EY35" s="31"/>
      <c r="EZ35" s="30"/>
      <c r="FA35" s="31"/>
      <c r="FB35" s="30"/>
      <c r="FC35" s="31"/>
      <c r="FD35" s="30"/>
      <c r="FE35" s="31"/>
      <c r="FF35" s="30"/>
      <c r="FG35" s="31"/>
      <c r="FH35" s="30"/>
      <c r="FI35" s="31"/>
      <c r="FJ35" s="30"/>
      <c r="FK35" s="31"/>
      <c r="FL35" s="30"/>
      <c r="FM35" s="31"/>
      <c r="FN35" s="30"/>
      <c r="FO35" s="31"/>
      <c r="FP35" s="30"/>
      <c r="FQ35" s="31"/>
      <c r="FR35" s="30"/>
      <c r="FS35" s="31"/>
      <c r="FT35" s="30"/>
      <c r="FU35" s="31"/>
      <c r="FV35" s="30"/>
      <c r="FW35" s="31"/>
      <c r="FX35" s="30"/>
      <c r="FY35" s="31"/>
      <c r="FZ35" s="30"/>
      <c r="GA35" s="31"/>
      <c r="GB35" s="30"/>
      <c r="GC35" s="31"/>
      <c r="GD35" s="30"/>
      <c r="GE35" s="31"/>
      <c r="GF35" s="30"/>
      <c r="GG35" s="31"/>
      <c r="GH35" s="30"/>
      <c r="GI35" s="31"/>
      <c r="GJ35" s="30"/>
      <c r="GK35" s="31"/>
    </row>
    <row r="36" spans="1:193" x14ac:dyDescent="0.25">
      <c r="B36" s="40" t="e">
        <f>B34-B18</f>
        <v>#REF!</v>
      </c>
      <c r="D36" s="40" t="e">
        <f>D34-D18</f>
        <v>#REF!</v>
      </c>
      <c r="F36" s="40" t="e">
        <f>F34-F18</f>
        <v>#REF!</v>
      </c>
      <c r="H36" s="40" t="e">
        <f>H34-H18</f>
        <v>#REF!</v>
      </c>
      <c r="J36" s="40" t="e">
        <f>J34-J18</f>
        <v>#REF!</v>
      </c>
      <c r="L36" s="40" t="e">
        <f>L34-L18</f>
        <v>#REF!</v>
      </c>
      <c r="N36" s="40" t="e">
        <f>N34-N18</f>
        <v>#REF!</v>
      </c>
      <c r="P36" s="40" t="e">
        <f>P34-P18</f>
        <v>#REF!</v>
      </c>
      <c r="R36" s="40" t="e">
        <f>R34-R18</f>
        <v>#REF!</v>
      </c>
      <c r="T36" s="40" t="e">
        <f>T34-T18</f>
        <v>#REF!</v>
      </c>
      <c r="V36" s="40" t="e">
        <f>V34-V18</f>
        <v>#REF!</v>
      </c>
      <c r="X36" s="40" t="e">
        <f>X34-X18</f>
        <v>#REF!</v>
      </c>
      <c r="Z36" s="40" t="e">
        <f>Z34-Z18</f>
        <v>#REF!</v>
      </c>
      <c r="AB36" s="40" t="e">
        <f>AB34-AB18</f>
        <v>#REF!</v>
      </c>
      <c r="AD36" s="40" t="e">
        <f>AD34-AD18</f>
        <v>#REF!</v>
      </c>
      <c r="AF36" s="40" t="e">
        <f>AF34-AF18</f>
        <v>#REF!</v>
      </c>
      <c r="AH36" s="40">
        <f>AH34-AH18</f>
        <v>62899288.859999985</v>
      </c>
      <c r="AJ36" s="40">
        <f>AJ34-AJ18</f>
        <v>64544686.420000002</v>
      </c>
      <c r="AL36" s="40">
        <f>AL34-AL18</f>
        <v>57079056.900000006</v>
      </c>
      <c r="AN36" s="40">
        <f>AN34-AN18</f>
        <v>79571493.50000003</v>
      </c>
      <c r="AP36" s="40">
        <f>AP34-AP18</f>
        <v>72940697.030000031</v>
      </c>
      <c r="AR36" s="40">
        <f>AR34-AR18</f>
        <v>68344699.147739649</v>
      </c>
      <c r="AT36" s="40">
        <f>AT34-AT18</f>
        <v>69293237.504406333</v>
      </c>
      <c r="AV36" s="40">
        <f>AV34-AV18</f>
        <v>66734879.480000019</v>
      </c>
      <c r="AX36" s="40">
        <f>AX34-AX18</f>
        <v>30986678.719999999</v>
      </c>
      <c r="AZ36" s="40">
        <f>AZ34-AZ18</f>
        <v>48961037.98999998</v>
      </c>
      <c r="BB36" s="40">
        <f>BB34-BB18</f>
        <v>59237479.391666651</v>
      </c>
      <c r="BD36" s="40">
        <f>BD34-BD18</f>
        <v>55134273.801666632</v>
      </c>
      <c r="BF36" s="40">
        <f>BF34-BF18</f>
        <v>31548697.421666682</v>
      </c>
      <c r="BH36" s="40">
        <f>BH34-BH18</f>
        <v>8842778.0916666687</v>
      </c>
      <c r="BJ36" s="40">
        <f>BJ34-BJ18</f>
        <v>21589677.771666646</v>
      </c>
      <c r="BL36" s="40">
        <f>BL34-BL18</f>
        <v>38346689.001666665</v>
      </c>
      <c r="BN36" s="40">
        <f>BN34-BN18</f>
        <v>35003841.841666639</v>
      </c>
      <c r="BP36" s="40">
        <f>BP34-BP18</f>
        <v>33426636.731666625</v>
      </c>
      <c r="BR36" s="40">
        <f>BR34-BR18</f>
        <v>24793517.971666634</v>
      </c>
      <c r="BT36" s="40">
        <f>BT34-BT18</f>
        <v>43321142.217739642</v>
      </c>
      <c r="BV36" s="40" t="e">
        <f>BV34-BV18</f>
        <v>#REF!</v>
      </c>
      <c r="BX36" s="40" t="e">
        <f>BX34-BX18</f>
        <v>#REF!</v>
      </c>
      <c r="BZ36" s="40" t="e">
        <f>BZ34-BZ18</f>
        <v>#REF!</v>
      </c>
      <c r="CB36" s="40" t="e">
        <f>CB34-CB18</f>
        <v>#REF!</v>
      </c>
      <c r="CD36" s="40">
        <f>CD34-CD18</f>
        <v>11654496.319999993</v>
      </c>
      <c r="CF36" s="40" t="e">
        <f>CF34-CF18</f>
        <v>#REF!</v>
      </c>
      <c r="CH36" s="40" t="e">
        <f>CH34-CH18</f>
        <v>#REF!</v>
      </c>
      <c r="CJ36" s="40" t="e">
        <f>CJ34-CJ18</f>
        <v>#REF!</v>
      </c>
      <c r="CL36" s="40">
        <v>0</v>
      </c>
      <c r="CN36" s="40">
        <v>0</v>
      </c>
      <c r="CP36" s="40">
        <v>0</v>
      </c>
      <c r="CR36" s="40">
        <v>0</v>
      </c>
      <c r="CT36" s="40">
        <v>0</v>
      </c>
      <c r="CV36" s="40">
        <v>0</v>
      </c>
      <c r="CX36" s="40">
        <v>0</v>
      </c>
      <c r="CZ36" s="40">
        <v>0</v>
      </c>
      <c r="DB36" s="40">
        <v>0</v>
      </c>
      <c r="DD36" s="40">
        <v>0</v>
      </c>
      <c r="DF36" s="40">
        <v>0</v>
      </c>
      <c r="DH36" s="40">
        <v>0</v>
      </c>
      <c r="DJ36" s="40">
        <v>0</v>
      </c>
      <c r="DL36" s="40">
        <v>0</v>
      </c>
      <c r="DN36" s="40">
        <v>0</v>
      </c>
      <c r="DP36" s="40">
        <v>0</v>
      </c>
      <c r="DR36" s="40"/>
      <c r="DT36" s="40">
        <v>0</v>
      </c>
      <c r="DV36" s="40">
        <v>0</v>
      </c>
      <c r="DX36" s="40">
        <v>0</v>
      </c>
      <c r="DZ36" s="40">
        <v>0</v>
      </c>
      <c r="EB36" s="40">
        <v>0</v>
      </c>
      <c r="ED36" s="40">
        <v>0</v>
      </c>
      <c r="EF36" s="40">
        <v>0</v>
      </c>
      <c r="EH36" s="40">
        <v>0</v>
      </c>
      <c r="EJ36" s="40">
        <v>0</v>
      </c>
      <c r="EL36" s="40"/>
      <c r="EM36" s="2"/>
      <c r="EN36" s="40">
        <v>0</v>
      </c>
      <c r="EP36" s="40"/>
      <c r="EQ36" s="2"/>
      <c r="ER36" s="40">
        <v>0</v>
      </c>
      <c r="ET36" s="40">
        <v>0</v>
      </c>
      <c r="EV36" s="40">
        <v>0</v>
      </c>
      <c r="EX36" s="40">
        <v>0</v>
      </c>
      <c r="EZ36" s="40">
        <v>0</v>
      </c>
      <c r="FB36" s="40">
        <v>0</v>
      </c>
      <c r="FD36" s="40">
        <v>0</v>
      </c>
      <c r="FF36" s="40">
        <v>0</v>
      </c>
      <c r="FH36" s="40">
        <v>0</v>
      </c>
      <c r="FJ36" s="40">
        <v>0</v>
      </c>
      <c r="FL36" s="40">
        <v>0</v>
      </c>
      <c r="FN36" s="40">
        <v>0</v>
      </c>
      <c r="FP36" s="40">
        <v>0</v>
      </c>
      <c r="FR36" s="40"/>
      <c r="FS36" s="2"/>
      <c r="FT36" s="40">
        <v>0</v>
      </c>
      <c r="FV36" s="40">
        <v>0</v>
      </c>
      <c r="FX36" s="40">
        <v>0</v>
      </c>
      <c r="FZ36" s="40">
        <v>0</v>
      </c>
      <c r="GB36" s="40">
        <v>0</v>
      </c>
      <c r="GD36" s="40">
        <v>0</v>
      </c>
      <c r="GF36" s="40">
        <v>0</v>
      </c>
      <c r="GH36" s="40">
        <v>0</v>
      </c>
      <c r="GJ36" s="40">
        <v>0</v>
      </c>
    </row>
    <row r="37" spans="1:193" x14ac:dyDescent="0.25">
      <c r="DU37" s="2"/>
      <c r="DY37" s="2"/>
      <c r="EM37" s="2"/>
      <c r="EQ37" s="2"/>
      <c r="EY37" s="2"/>
      <c r="FO37" s="2"/>
      <c r="FS37" s="2"/>
    </row>
    <row r="38" spans="1:193" x14ac:dyDescent="0.25">
      <c r="A38" s="32"/>
      <c r="C38" s="4"/>
      <c r="E38" s="4"/>
      <c r="G38" s="4"/>
      <c r="I38" s="4"/>
      <c r="K38" s="4"/>
      <c r="M38" s="4"/>
      <c r="O38" s="4"/>
      <c r="Q38" s="4"/>
      <c r="S38" s="4"/>
      <c r="U38" s="4"/>
      <c r="W38" s="4"/>
      <c r="Y38" s="4"/>
      <c r="AA38" s="4"/>
      <c r="AC38" s="4"/>
      <c r="AE38" s="4"/>
      <c r="AG38" s="4"/>
      <c r="AI38" s="4"/>
      <c r="AK38" s="4"/>
      <c r="AM38" s="4"/>
      <c r="AO38" s="4"/>
      <c r="AQ38" s="4"/>
      <c r="AS38" s="4"/>
      <c r="AU38" s="4"/>
      <c r="AW38" s="4"/>
      <c r="AY38" s="4"/>
      <c r="BA38" s="4"/>
      <c r="BC38" s="4"/>
      <c r="BE38" s="4"/>
      <c r="BG38" s="4"/>
      <c r="BI38" s="4"/>
      <c r="BK38" s="4"/>
      <c r="BM38" s="4"/>
      <c r="BO38" s="4"/>
      <c r="BQ38" s="4"/>
      <c r="BS38" s="4"/>
      <c r="BU38" s="4"/>
      <c r="BW38" s="4"/>
      <c r="BY38" s="4"/>
      <c r="CA38" s="4"/>
      <c r="CC38" s="4"/>
      <c r="CE38" s="4"/>
      <c r="CG38" s="4"/>
      <c r="CI38" s="4"/>
      <c r="CK38" s="4"/>
      <c r="CM38" s="4"/>
      <c r="CO38" s="4"/>
      <c r="CQ38" s="4"/>
      <c r="CS38" s="4"/>
      <c r="CU38" s="4"/>
      <c r="CW38" s="4"/>
      <c r="CY38" s="4"/>
      <c r="DA38" s="4"/>
      <c r="DC38" s="4"/>
      <c r="DE38" s="4"/>
      <c r="DG38" s="4"/>
      <c r="DI38" s="4"/>
      <c r="DK38" s="4"/>
      <c r="DM38" s="4"/>
      <c r="DO38" s="4"/>
      <c r="DQ38" s="4"/>
      <c r="DS38" s="4"/>
      <c r="DU38" s="4"/>
      <c r="DW38" s="4"/>
      <c r="DY38" s="4"/>
      <c r="EA38" s="4"/>
      <c r="EC38" s="4"/>
      <c r="EE38" s="4"/>
      <c r="EG38" s="4"/>
      <c r="EI38" s="4"/>
      <c r="EK38" s="4"/>
      <c r="EM38" s="4"/>
      <c r="EO38" s="4"/>
      <c r="EQ38" s="4"/>
      <c r="ES38" s="4"/>
      <c r="EU38" s="4"/>
      <c r="EW38" s="4"/>
      <c r="EY38" s="4"/>
      <c r="FA38" s="4"/>
      <c r="FC38" s="4"/>
      <c r="FE38" s="4"/>
      <c r="FG38" s="4"/>
      <c r="FI38" s="4"/>
      <c r="FK38" s="4"/>
      <c r="FM38" s="4"/>
      <c r="FO38" s="4"/>
      <c r="FQ38" s="4"/>
      <c r="FS38" s="4"/>
      <c r="FU38" s="4"/>
      <c r="FW38" s="4"/>
      <c r="FY38" s="4"/>
      <c r="GA38" s="4"/>
      <c r="GC38" s="4"/>
      <c r="GE38" s="4"/>
      <c r="GG38" s="4"/>
      <c r="GI38" s="4"/>
      <c r="GK38" s="4"/>
    </row>
    <row r="39" spans="1:193" x14ac:dyDescent="0.25">
      <c r="A39" s="41"/>
      <c r="B39" s="42"/>
      <c r="D39" s="42"/>
      <c r="F39" s="42"/>
      <c r="H39" s="42"/>
      <c r="J39" s="42"/>
      <c r="L39" s="42"/>
      <c r="N39" s="42"/>
      <c r="P39" s="42"/>
      <c r="R39" s="42"/>
      <c r="T39" s="42"/>
      <c r="V39" s="42"/>
      <c r="X39" s="42"/>
      <c r="Z39" s="42"/>
      <c r="AB39" s="42"/>
      <c r="AD39" s="42"/>
      <c r="AF39" s="42"/>
      <c r="AH39" s="42"/>
      <c r="AJ39" s="42"/>
      <c r="AL39" s="42"/>
      <c r="AN39" s="42"/>
      <c r="AP39" s="42"/>
      <c r="AR39" s="42"/>
      <c r="AT39" s="42"/>
      <c r="AV39" s="42"/>
      <c r="AX39" s="42"/>
      <c r="AZ39" s="42"/>
      <c r="BB39" s="42"/>
      <c r="BD39" s="42"/>
      <c r="BF39" s="42"/>
      <c r="BH39" s="42"/>
      <c r="BJ39" s="42"/>
      <c r="BL39" s="42"/>
      <c r="BN39" s="42"/>
      <c r="BP39" s="42"/>
      <c r="BR39" s="42"/>
      <c r="BT39" s="42"/>
      <c r="BV39" s="42"/>
      <c r="BX39" s="42"/>
      <c r="BZ39" s="42"/>
      <c r="CB39" s="42"/>
      <c r="CD39" s="42"/>
      <c r="CF39" s="42"/>
      <c r="CH39" s="42"/>
      <c r="CJ39" s="42"/>
      <c r="CL39" s="42"/>
      <c r="CN39" s="42"/>
      <c r="CP39" s="42"/>
      <c r="CR39" s="42"/>
      <c r="CT39" s="42"/>
      <c r="CV39" s="42"/>
      <c r="CX39" s="42"/>
      <c r="CZ39" s="42"/>
      <c r="DB39" s="42"/>
      <c r="DD39" s="42"/>
      <c r="DF39" s="42"/>
      <c r="DH39" s="42"/>
      <c r="DJ39" s="42"/>
      <c r="DL39" s="42"/>
      <c r="DN39" s="42"/>
      <c r="DP39" s="42"/>
      <c r="DR39" s="42"/>
      <c r="DT39" s="42"/>
      <c r="DU39" s="2"/>
      <c r="DV39" s="42"/>
      <c r="DW39" s="2"/>
      <c r="DX39" s="42"/>
      <c r="DY39" s="2"/>
      <c r="DZ39" s="42"/>
      <c r="EA39" s="2"/>
      <c r="EB39" s="42"/>
      <c r="EC39" s="2"/>
      <c r="ED39" s="42"/>
      <c r="EE39" s="2"/>
      <c r="EF39" s="42"/>
      <c r="EH39" s="42"/>
      <c r="EJ39" s="42"/>
      <c r="EL39" s="42"/>
      <c r="EM39" s="2"/>
      <c r="EN39" s="42"/>
      <c r="EO39" s="2"/>
      <c r="EP39" s="42"/>
      <c r="EQ39" s="2"/>
      <c r="ER39" s="42"/>
      <c r="ES39" s="2"/>
      <c r="ET39" s="42"/>
      <c r="EU39" s="2"/>
      <c r="EV39" s="42"/>
      <c r="EW39" s="2"/>
      <c r="EX39" s="42"/>
      <c r="EY39" s="2"/>
      <c r="EZ39" s="42"/>
      <c r="FA39" s="2"/>
      <c r="FB39" s="42"/>
      <c r="FC39" s="2"/>
      <c r="FD39" s="42"/>
      <c r="FF39" s="42"/>
      <c r="FH39" s="42"/>
      <c r="FJ39" s="42"/>
      <c r="FK39" s="2"/>
      <c r="FL39" s="42"/>
      <c r="FN39" s="42"/>
      <c r="FO39" s="2"/>
      <c r="FP39" s="42"/>
      <c r="FQ39" s="2"/>
      <c r="FR39" s="42"/>
      <c r="FS39" s="2"/>
      <c r="FT39" s="42"/>
      <c r="FV39" s="42"/>
      <c r="FX39" s="42"/>
      <c r="FY39" s="2"/>
      <c r="FZ39" s="42"/>
      <c r="GB39" s="42"/>
      <c r="GD39" s="42"/>
      <c r="GE39" s="2"/>
      <c r="GF39" s="42"/>
      <c r="GH39" s="42"/>
      <c r="GI39" s="2"/>
      <c r="GJ39" s="42"/>
    </row>
    <row r="40" spans="1:193" ht="13.8" thickBot="1" x14ac:dyDescent="0.3">
      <c r="A40" s="41"/>
      <c r="B40" s="42"/>
      <c r="D40" s="43"/>
      <c r="E40" s="44"/>
      <c r="F40" s="42"/>
      <c r="H40" s="42"/>
      <c r="J40" s="43"/>
      <c r="K40" s="44"/>
      <c r="L40" s="42"/>
      <c r="N40" s="43"/>
      <c r="O40" s="44"/>
      <c r="P40" s="43"/>
      <c r="Q40" s="44"/>
      <c r="R40" s="42"/>
      <c r="T40" s="43"/>
      <c r="U40" s="44"/>
      <c r="V40" s="42"/>
      <c r="X40" s="42"/>
      <c r="Z40" s="42"/>
      <c r="AB40" s="42"/>
      <c r="AD40" s="43"/>
      <c r="AE40" s="44"/>
      <c r="AF40" s="43"/>
      <c r="AG40" s="44"/>
      <c r="AH40" s="43"/>
      <c r="AI40" s="44"/>
      <c r="AJ40" s="42"/>
      <c r="AL40" s="43"/>
      <c r="AM40" s="44"/>
      <c r="AN40" s="43"/>
      <c r="AO40" s="44"/>
      <c r="AP40" s="43"/>
      <c r="AQ40" s="44"/>
      <c r="AR40" s="43"/>
      <c r="AS40" s="44"/>
      <c r="AT40" s="43"/>
      <c r="AU40" s="44"/>
      <c r="AV40" s="43"/>
      <c r="AW40" s="44"/>
      <c r="AX40" s="42"/>
      <c r="AZ40" s="43"/>
      <c r="BA40" s="44"/>
      <c r="BB40" s="43"/>
      <c r="BC40" s="44"/>
      <c r="BD40" s="43"/>
      <c r="BE40" s="44"/>
      <c r="BF40" s="43"/>
      <c r="BG40" s="44"/>
      <c r="BH40" s="43"/>
      <c r="BI40" s="44"/>
      <c r="BJ40" s="42"/>
      <c r="BL40" s="42"/>
      <c r="BN40" s="43"/>
      <c r="BO40" s="44"/>
      <c r="BP40" s="42"/>
      <c r="BR40" s="42"/>
      <c r="BT40" s="42"/>
      <c r="BV40" s="42"/>
      <c r="BX40" s="42"/>
      <c r="BZ40" s="43"/>
      <c r="CA40" s="44"/>
      <c r="CB40" s="43"/>
      <c r="CC40" s="44"/>
      <c r="CD40" s="43"/>
      <c r="CE40" s="44"/>
      <c r="CF40" s="43"/>
      <c r="CG40" s="44"/>
      <c r="CH40" s="43"/>
      <c r="CI40" s="44"/>
      <c r="CJ40" s="43"/>
      <c r="CK40" s="44"/>
      <c r="CL40" s="43"/>
      <c r="CM40" s="44"/>
      <c r="CN40" s="43"/>
      <c r="CO40" s="44"/>
      <c r="CP40" s="43"/>
      <c r="CQ40" s="44"/>
      <c r="CR40" s="43"/>
      <c r="CS40" s="44"/>
      <c r="CT40" s="43"/>
      <c r="CU40" s="44"/>
      <c r="CV40" s="42"/>
      <c r="CW40" s="2"/>
      <c r="CX40" s="43"/>
      <c r="CY40" s="44"/>
      <c r="CZ40" s="43"/>
      <c r="DA40" s="44"/>
      <c r="DB40" s="43"/>
      <c r="DC40" s="44"/>
      <c r="DD40" s="42"/>
      <c r="DE40" s="2"/>
      <c r="DF40" s="42"/>
      <c r="DG40" s="2"/>
      <c r="DH40" s="42"/>
      <c r="DI40" s="2"/>
      <c r="DJ40" s="42"/>
      <c r="DK40" s="2"/>
      <c r="DL40" s="43"/>
      <c r="DM40" s="44"/>
      <c r="DN40" s="42"/>
      <c r="DO40" s="2"/>
      <c r="DP40" s="42"/>
      <c r="DQ40" s="2"/>
      <c r="DR40" s="42"/>
      <c r="DS40" s="2"/>
      <c r="DT40" s="42"/>
      <c r="DU40" s="2"/>
      <c r="DV40" s="42"/>
      <c r="DW40" s="2"/>
      <c r="DX40" s="42"/>
      <c r="DY40" s="2"/>
      <c r="DZ40" s="42"/>
      <c r="EA40" s="2"/>
      <c r="EB40" s="42"/>
      <c r="EC40" s="2"/>
      <c r="ED40" s="42"/>
      <c r="EE40" s="2"/>
      <c r="EF40" s="42"/>
      <c r="EG40" s="2"/>
      <c r="EH40" s="42"/>
      <c r="EI40" s="2"/>
      <c r="EJ40" s="42"/>
      <c r="EK40" s="2"/>
      <c r="EL40" s="42"/>
      <c r="EM40" s="2"/>
      <c r="EN40" s="42"/>
      <c r="EO40" s="2"/>
      <c r="EP40" s="42"/>
      <c r="EQ40" s="2"/>
      <c r="ER40" s="42"/>
      <c r="ES40" s="2"/>
      <c r="ET40" s="42"/>
      <c r="EU40" s="2"/>
      <c r="EV40" s="42"/>
      <c r="EW40" s="2"/>
      <c r="EX40" s="42"/>
      <c r="EY40" s="2"/>
      <c r="EZ40" s="42"/>
      <c r="FA40" s="2"/>
      <c r="FB40" s="42"/>
      <c r="FC40" s="2"/>
      <c r="FD40" s="42"/>
      <c r="FE40" s="2"/>
      <c r="FF40" s="42"/>
      <c r="FG40" s="2"/>
      <c r="FH40" s="42"/>
      <c r="FI40" s="2"/>
      <c r="FJ40" s="42"/>
      <c r="FK40" s="2"/>
      <c r="FL40" s="43"/>
      <c r="FM40" s="44"/>
      <c r="FN40" s="42"/>
      <c r="FO40" s="2"/>
      <c r="FP40" s="42"/>
      <c r="FQ40" s="2"/>
      <c r="FR40" s="42"/>
      <c r="FS40" s="2"/>
      <c r="FT40" s="43"/>
      <c r="FU40" s="44"/>
      <c r="FV40" s="43"/>
      <c r="FW40" s="44"/>
      <c r="FX40" s="42"/>
      <c r="FY40" s="2"/>
      <c r="FZ40" s="43"/>
      <c r="GA40" s="44"/>
      <c r="GB40" s="43"/>
      <c r="GC40" s="44"/>
      <c r="GD40" s="42"/>
      <c r="GE40" s="2"/>
      <c r="GF40" s="43"/>
      <c r="GG40" s="44"/>
      <c r="GH40" s="42"/>
      <c r="GI40" s="2"/>
      <c r="GJ40" s="43"/>
      <c r="GK40" s="44"/>
    </row>
    <row r="41" spans="1:193" x14ac:dyDescent="0.25">
      <c r="A41" s="41"/>
      <c r="B41" s="42"/>
      <c r="D41" s="42" t="s">
        <v>130</v>
      </c>
      <c r="F41" s="42"/>
      <c r="H41" s="42"/>
      <c r="J41" s="42"/>
      <c r="L41" s="42"/>
      <c r="N41" s="42"/>
      <c r="P41" s="42"/>
      <c r="R41" s="42"/>
      <c r="T41" s="42"/>
      <c r="V41" s="42"/>
      <c r="X41" s="42"/>
      <c r="Z41" s="42"/>
      <c r="AB41" s="42"/>
      <c r="AD41" s="42"/>
      <c r="AF41" s="42"/>
      <c r="AH41" s="42"/>
      <c r="AJ41" s="42"/>
      <c r="AL41" s="42"/>
      <c r="AN41" s="42"/>
      <c r="AP41" s="42"/>
      <c r="AR41" s="42" t="s">
        <v>131</v>
      </c>
      <c r="AT41" s="42"/>
      <c r="AV41" s="42" t="s">
        <v>131</v>
      </c>
      <c r="AX41" s="42"/>
      <c r="AZ41" s="42"/>
      <c r="BB41" s="42"/>
      <c r="BD41" s="42" t="s">
        <v>131</v>
      </c>
      <c r="BF41" s="42"/>
      <c r="BH41" s="42"/>
      <c r="BJ41" s="42"/>
      <c r="BL41" s="42"/>
      <c r="BN41" s="42" t="s">
        <v>131</v>
      </c>
      <c r="BP41" s="42"/>
      <c r="BR41" s="42"/>
      <c r="BT41" s="42"/>
      <c r="BV41" s="42"/>
      <c r="BX41" s="42"/>
      <c r="BZ41" s="42" t="s">
        <v>131</v>
      </c>
      <c r="CB41" s="42" t="s">
        <v>131</v>
      </c>
      <c r="CD41" s="42" t="s">
        <v>131</v>
      </c>
      <c r="CF41" s="42" t="s">
        <v>131</v>
      </c>
      <c r="CH41" s="42" t="s">
        <v>131</v>
      </c>
      <c r="CJ41" s="42" t="s">
        <v>131</v>
      </c>
      <c r="CL41" s="42" t="s">
        <v>131</v>
      </c>
      <c r="CN41" s="42" t="s">
        <v>131</v>
      </c>
      <c r="CP41" s="42" t="s">
        <v>131</v>
      </c>
      <c r="CR41" s="42"/>
      <c r="CT41" s="42" t="s">
        <v>131</v>
      </c>
      <c r="CV41" s="42"/>
      <c r="CW41" s="2"/>
      <c r="CX41" s="42"/>
      <c r="CZ41" s="42" t="s">
        <v>131</v>
      </c>
      <c r="DB41" s="42"/>
      <c r="DD41" s="42"/>
      <c r="DE41" s="2"/>
      <c r="DF41" s="42"/>
      <c r="DG41" s="2"/>
      <c r="DH41" s="42"/>
      <c r="DI41" s="2"/>
      <c r="DJ41" s="42"/>
      <c r="DK41" s="2"/>
      <c r="DL41" s="42"/>
      <c r="DN41" s="42"/>
      <c r="DO41" s="2"/>
      <c r="DP41" s="42"/>
      <c r="DQ41" s="2"/>
      <c r="DR41" s="42"/>
      <c r="DT41" s="42"/>
      <c r="DU41" s="2"/>
      <c r="DV41" s="42"/>
      <c r="DW41" s="2"/>
      <c r="DX41" s="42"/>
      <c r="DY41" s="2"/>
      <c r="DZ41" s="42"/>
      <c r="EA41" s="2"/>
      <c r="EB41" s="42"/>
      <c r="EC41" s="2"/>
      <c r="ED41" s="42"/>
      <c r="EE41" s="2"/>
      <c r="EF41" s="42"/>
      <c r="EG41" s="2"/>
      <c r="EH41" s="42"/>
      <c r="EI41" s="2"/>
      <c r="EJ41" s="42"/>
      <c r="EK41" s="2"/>
      <c r="EL41" s="42"/>
      <c r="EM41" s="2"/>
      <c r="EN41" s="42"/>
      <c r="EO41" s="2"/>
      <c r="EP41" s="42"/>
      <c r="EQ41" s="2"/>
      <c r="ER41" s="42"/>
      <c r="ES41" s="2"/>
      <c r="ET41" s="42"/>
      <c r="EU41" s="2"/>
      <c r="EV41" s="42"/>
      <c r="EW41" s="2"/>
      <c r="EX41" s="42"/>
      <c r="EY41" s="2"/>
      <c r="EZ41" s="42"/>
      <c r="FA41" s="2"/>
      <c r="FB41" s="42"/>
      <c r="FC41" s="2"/>
      <c r="FD41" s="42"/>
      <c r="FF41" s="42"/>
      <c r="FG41" s="2"/>
      <c r="FH41" s="42"/>
      <c r="FI41" s="2"/>
      <c r="FJ41" s="42"/>
      <c r="FK41" s="2"/>
      <c r="FL41" s="42"/>
      <c r="FN41" s="42"/>
      <c r="FO41" s="2"/>
      <c r="FP41" s="42"/>
      <c r="FQ41" s="2"/>
      <c r="FR41" s="42"/>
      <c r="FS41" s="2"/>
      <c r="FT41" s="42"/>
      <c r="FV41" s="42" t="s">
        <v>131</v>
      </c>
      <c r="FX41" s="42"/>
      <c r="FY41" s="2"/>
      <c r="FZ41" s="42" t="s">
        <v>131</v>
      </c>
      <c r="GB41" s="42" t="s">
        <v>131</v>
      </c>
      <c r="GD41" s="42"/>
      <c r="GE41" s="2"/>
      <c r="GF41" s="42" t="s">
        <v>131</v>
      </c>
      <c r="GH41" s="42"/>
      <c r="GI41" s="2"/>
      <c r="GJ41" s="42" t="s">
        <v>131</v>
      </c>
    </row>
    <row r="42" spans="1:193" x14ac:dyDescent="0.25">
      <c r="A42" s="41"/>
      <c r="B42" s="42"/>
      <c r="D42" s="42"/>
      <c r="F42" s="42"/>
      <c r="H42" s="42"/>
      <c r="J42" s="42"/>
      <c r="L42" s="42"/>
      <c r="N42" s="42"/>
      <c r="P42" s="42"/>
      <c r="R42" s="42"/>
      <c r="T42" s="42"/>
      <c r="V42" s="42"/>
      <c r="X42" s="42"/>
      <c r="Z42" s="42"/>
      <c r="AB42" s="42"/>
      <c r="AD42" s="42"/>
      <c r="AF42" s="42"/>
      <c r="AH42" s="42"/>
      <c r="AJ42" s="42"/>
      <c r="AL42" s="42"/>
      <c r="AN42" s="42"/>
      <c r="AP42" s="42"/>
      <c r="AR42" s="42"/>
      <c r="AT42" s="42"/>
      <c r="AV42" s="42"/>
      <c r="AX42" s="42"/>
      <c r="AZ42" s="42"/>
      <c r="BB42" s="42"/>
      <c r="BD42" s="42"/>
      <c r="BF42" s="42"/>
      <c r="BH42" s="42"/>
      <c r="BJ42" s="42"/>
      <c r="BL42" s="42"/>
      <c r="BN42" s="42"/>
      <c r="BP42" s="42"/>
      <c r="BR42" s="42"/>
      <c r="BT42" s="42"/>
      <c r="BV42" s="42"/>
      <c r="BX42" s="42"/>
      <c r="BZ42" s="42"/>
      <c r="CB42" s="42"/>
      <c r="CD42" s="42"/>
      <c r="CF42" s="42"/>
      <c r="CH42" s="42"/>
      <c r="CJ42" s="42"/>
      <c r="CL42" s="42"/>
      <c r="CN42" s="42"/>
      <c r="CP42" s="42"/>
      <c r="CR42" s="42"/>
      <c r="CT42" s="42"/>
      <c r="CV42" s="42"/>
      <c r="CW42" s="2"/>
      <c r="CX42" s="42"/>
      <c r="CZ42" s="42"/>
      <c r="DB42" s="42"/>
      <c r="DD42" s="42"/>
      <c r="DE42" s="2"/>
      <c r="DF42" s="42"/>
      <c r="DG42" s="2"/>
      <c r="DH42" s="42"/>
      <c r="DI42" s="2"/>
      <c r="DJ42" s="42"/>
      <c r="DK42" s="2"/>
      <c r="DL42" s="42"/>
      <c r="DN42" s="42"/>
      <c r="DO42" s="2"/>
      <c r="DP42" s="42"/>
      <c r="DQ42" s="2"/>
      <c r="DR42" s="42"/>
      <c r="DT42" s="42"/>
      <c r="DU42" s="2"/>
      <c r="DV42" s="42"/>
      <c r="DW42" s="2"/>
      <c r="DX42" s="42"/>
      <c r="DY42" s="2"/>
      <c r="DZ42" s="42"/>
      <c r="EA42" s="2"/>
      <c r="EB42" s="42"/>
      <c r="EC42" s="2"/>
      <c r="ED42" s="42"/>
      <c r="EE42" s="2"/>
      <c r="EF42" s="42"/>
      <c r="EG42" s="2"/>
      <c r="EH42" s="42"/>
      <c r="EJ42" s="42"/>
      <c r="EK42" s="2"/>
      <c r="EL42" s="42"/>
      <c r="EM42" s="2"/>
      <c r="EN42" s="42"/>
      <c r="EO42" s="2"/>
      <c r="EP42" s="42"/>
      <c r="EQ42" s="2"/>
      <c r="ER42" s="42"/>
      <c r="ES42" s="2"/>
      <c r="ET42" s="42"/>
      <c r="EU42" s="2"/>
      <c r="EV42" s="42"/>
      <c r="EW42" s="2"/>
      <c r="EX42" s="42"/>
      <c r="EY42" s="2"/>
      <c r="EZ42" s="42"/>
      <c r="FA42" s="2"/>
      <c r="FB42" s="42"/>
      <c r="FC42" s="2"/>
      <c r="FD42" s="42"/>
      <c r="FF42" s="42"/>
      <c r="FG42" s="2"/>
      <c r="FH42" s="42"/>
      <c r="FI42" s="2"/>
      <c r="FJ42" s="42"/>
      <c r="FK42" s="2"/>
      <c r="FL42" s="42"/>
      <c r="FN42" s="42"/>
      <c r="FO42" s="2"/>
      <c r="FP42" s="42"/>
      <c r="FQ42" s="2"/>
      <c r="FR42" s="42"/>
      <c r="FS42" s="2"/>
      <c r="FT42" s="42"/>
      <c r="FV42" s="42"/>
      <c r="FX42" s="42"/>
      <c r="FY42" s="2"/>
      <c r="FZ42" s="42"/>
      <c r="GB42" s="42"/>
      <c r="GD42" s="42"/>
      <c r="GE42" s="2"/>
      <c r="GF42" s="42"/>
      <c r="GH42" s="42"/>
      <c r="GI42" s="2"/>
      <c r="GJ42" s="42"/>
    </row>
    <row r="43" spans="1:193" x14ac:dyDescent="0.25">
      <c r="A43" s="41"/>
      <c r="B43" s="42"/>
      <c r="D43" s="42" t="s">
        <v>132</v>
      </c>
      <c r="E43" s="45">
        <v>42230</v>
      </c>
      <c r="F43" s="42"/>
      <c r="G43" s="45"/>
      <c r="H43" s="42"/>
      <c r="I43" s="45"/>
      <c r="J43" s="42"/>
      <c r="K43" s="45"/>
      <c r="L43" s="42"/>
      <c r="M43" s="45"/>
      <c r="N43" s="42" t="s">
        <v>132</v>
      </c>
      <c r="O43" s="45">
        <v>42382</v>
      </c>
      <c r="P43" s="42"/>
      <c r="Q43" s="45"/>
      <c r="R43" s="42"/>
      <c r="S43" s="45"/>
      <c r="T43" s="42"/>
      <c r="U43" s="45"/>
      <c r="V43" s="42"/>
      <c r="W43" s="45"/>
      <c r="X43" s="42"/>
      <c r="Y43" s="45"/>
      <c r="Z43" s="42"/>
      <c r="AA43" s="45"/>
      <c r="AB43" s="42"/>
      <c r="AC43" s="45"/>
      <c r="AD43" s="42"/>
      <c r="AE43" s="45"/>
      <c r="AF43" s="42"/>
      <c r="AG43" s="45"/>
      <c r="AH43" s="42"/>
      <c r="AI43" s="45"/>
      <c r="AJ43" s="42"/>
      <c r="AK43" s="45"/>
      <c r="AL43" s="42"/>
      <c r="AM43" s="45"/>
      <c r="AN43" s="42"/>
      <c r="AO43" s="45"/>
      <c r="AP43" s="42"/>
      <c r="AQ43" s="45"/>
      <c r="AR43" s="42" t="s">
        <v>132</v>
      </c>
      <c r="AS43" s="45">
        <v>42805</v>
      </c>
      <c r="AT43" s="42"/>
      <c r="AU43" s="45"/>
      <c r="AV43" s="42" t="s">
        <v>132</v>
      </c>
      <c r="AW43" s="45">
        <v>42864</v>
      </c>
      <c r="AX43" s="42"/>
      <c r="AY43" s="45"/>
      <c r="AZ43" s="42"/>
      <c r="BA43" s="45"/>
      <c r="BB43" s="42"/>
      <c r="BC43" s="45"/>
      <c r="BD43" s="42" t="s">
        <v>132</v>
      </c>
      <c r="BE43" s="45">
        <v>43020</v>
      </c>
      <c r="BF43" s="42"/>
      <c r="BG43" s="45"/>
      <c r="BH43" s="42"/>
      <c r="BI43" s="45"/>
      <c r="BJ43" s="42"/>
      <c r="BK43" s="45"/>
      <c r="BL43" s="42"/>
      <c r="BM43" s="45"/>
      <c r="BN43" s="42" t="s">
        <v>132</v>
      </c>
      <c r="BO43" s="45">
        <v>43169</v>
      </c>
      <c r="BP43" s="42"/>
      <c r="BQ43" s="45"/>
      <c r="BR43" s="42"/>
      <c r="BS43" s="45"/>
      <c r="BT43" s="42"/>
      <c r="BU43" s="45"/>
      <c r="BV43" s="42"/>
      <c r="BW43" s="45"/>
      <c r="BX43" s="42"/>
      <c r="BY43" s="45"/>
      <c r="BZ43" s="42" t="s">
        <v>132</v>
      </c>
      <c r="CA43" s="45">
        <v>43353</v>
      </c>
      <c r="CB43" s="42" t="s">
        <v>132</v>
      </c>
      <c r="CC43" s="45">
        <v>43353</v>
      </c>
      <c r="CD43" s="42" t="s">
        <v>132</v>
      </c>
      <c r="CE43" s="45">
        <v>43353</v>
      </c>
      <c r="CF43" s="42" t="s">
        <v>132</v>
      </c>
      <c r="CG43" s="45">
        <v>43446</v>
      </c>
      <c r="CH43" s="42" t="s">
        <v>132</v>
      </c>
      <c r="CI43" s="45">
        <v>43446</v>
      </c>
      <c r="CJ43" s="42" t="s">
        <v>132</v>
      </c>
      <c r="CK43" s="45">
        <v>43508</v>
      </c>
      <c r="CL43" s="42" t="s">
        <v>132</v>
      </c>
      <c r="CM43" s="45">
        <v>43535</v>
      </c>
      <c r="CN43" s="42" t="s">
        <v>132</v>
      </c>
      <c r="CO43" s="45">
        <v>43566</v>
      </c>
      <c r="CP43" s="42" t="s">
        <v>132</v>
      </c>
      <c r="CQ43" s="45">
        <v>43566</v>
      </c>
      <c r="CR43" s="42"/>
      <c r="CS43" s="45"/>
      <c r="CT43" s="42" t="s">
        <v>132</v>
      </c>
      <c r="CU43" s="45">
        <v>43654</v>
      </c>
      <c r="CV43" s="42"/>
      <c r="CW43" s="46"/>
      <c r="CX43" s="42"/>
      <c r="CY43" s="45"/>
      <c r="CZ43" s="42" t="s">
        <v>132</v>
      </c>
      <c r="DA43" s="45">
        <v>43746</v>
      </c>
      <c r="DB43" s="42"/>
      <c r="DC43" s="45"/>
      <c r="DD43" s="42"/>
      <c r="DE43" s="46"/>
      <c r="DF43" s="42"/>
      <c r="DG43" s="46"/>
      <c r="DH43" s="42"/>
      <c r="DI43" s="46"/>
      <c r="DJ43" s="42"/>
      <c r="DK43" s="46"/>
      <c r="DL43" s="42"/>
      <c r="DM43" s="45"/>
      <c r="DN43" s="42"/>
      <c r="DO43" s="45"/>
      <c r="DP43" s="42"/>
      <c r="DQ43" s="46"/>
      <c r="DR43" s="42"/>
      <c r="DS43" s="45"/>
      <c r="DT43" s="42"/>
      <c r="DU43" s="46"/>
      <c r="DV43" s="42"/>
      <c r="DW43" s="46"/>
      <c r="DX43" s="42"/>
      <c r="DY43" s="46"/>
      <c r="DZ43" s="42"/>
      <c r="EA43" s="46"/>
      <c r="EB43" s="42"/>
      <c r="EC43" s="46"/>
      <c r="ED43" s="42"/>
      <c r="EE43" s="46"/>
      <c r="EF43" s="42"/>
      <c r="EG43" s="46"/>
      <c r="EH43" s="42"/>
      <c r="EI43" s="45"/>
      <c r="EJ43" s="42"/>
      <c r="EK43" s="46"/>
      <c r="EL43" s="42"/>
      <c r="EM43" s="46"/>
      <c r="EN43" s="42"/>
      <c r="EO43" s="46"/>
      <c r="EP43" s="42"/>
      <c r="EQ43" s="46"/>
      <c r="ER43" s="42"/>
      <c r="ES43" s="46"/>
      <c r="ET43" s="42"/>
      <c r="EU43" s="46"/>
      <c r="EV43" s="42"/>
      <c r="EW43" s="46"/>
      <c r="EX43" s="42"/>
      <c r="EY43" s="46"/>
      <c r="EZ43" s="42"/>
      <c r="FA43" s="46"/>
      <c r="FB43" s="42"/>
      <c r="FC43" s="46"/>
      <c r="FD43" s="42"/>
      <c r="FE43" s="45"/>
      <c r="FF43" s="42"/>
      <c r="FG43" s="46"/>
      <c r="FH43" s="42"/>
      <c r="FI43" s="46"/>
      <c r="FJ43" s="42"/>
      <c r="FK43" s="46"/>
      <c r="FL43" s="42"/>
      <c r="FM43" s="45"/>
      <c r="FN43" s="42"/>
      <c r="FO43" s="46"/>
      <c r="FP43" s="42"/>
      <c r="FQ43" s="46"/>
      <c r="FR43" s="42"/>
      <c r="FS43" s="46"/>
      <c r="FT43" s="42"/>
      <c r="FU43" s="45"/>
      <c r="FV43" s="42" t="s">
        <v>132</v>
      </c>
      <c r="FW43" s="45">
        <v>44865</v>
      </c>
      <c r="FX43" s="42"/>
      <c r="FY43" s="46"/>
      <c r="FZ43" s="42" t="s">
        <v>132</v>
      </c>
      <c r="GA43" s="45">
        <v>44926</v>
      </c>
      <c r="GB43" s="42" t="s">
        <v>132</v>
      </c>
      <c r="GC43" s="45">
        <v>44926</v>
      </c>
      <c r="GD43" s="42"/>
      <c r="GE43" s="46"/>
      <c r="GF43" s="42" t="s">
        <v>132</v>
      </c>
      <c r="GG43" s="45">
        <v>45016</v>
      </c>
      <c r="GH43" s="42"/>
      <c r="GI43" s="46"/>
      <c r="GJ43" s="42" t="s">
        <v>132</v>
      </c>
      <c r="GK43" s="65" t="s">
        <v>137</v>
      </c>
    </row>
    <row r="44" spans="1:193" x14ac:dyDescent="0.25">
      <c r="A44" s="41"/>
      <c r="B44" s="42"/>
      <c r="D44" s="42"/>
      <c r="F44" s="42"/>
      <c r="H44" s="42"/>
      <c r="J44" s="42"/>
      <c r="L44" s="42"/>
      <c r="N44" s="42"/>
      <c r="P44" s="42"/>
      <c r="R44" s="42"/>
      <c r="T44" s="42"/>
      <c r="V44" s="42"/>
      <c r="X44" s="42"/>
      <c r="Z44" s="42">
        <v>173614043</v>
      </c>
      <c r="AB44" s="42"/>
      <c r="AD44" s="42"/>
      <c r="AF44" s="42"/>
      <c r="AH44" s="42"/>
      <c r="AJ44" s="42"/>
      <c r="AL44" s="42"/>
      <c r="AN44" s="42"/>
      <c r="AP44" s="42"/>
      <c r="AR44" s="42"/>
      <c r="AT44" s="42"/>
      <c r="AV44" s="42"/>
      <c r="AX44" s="42"/>
      <c r="AZ44" s="42"/>
      <c r="BB44" s="42"/>
      <c r="BD44" s="42"/>
      <c r="BF44" s="42"/>
      <c r="BH44" s="42"/>
      <c r="BJ44" s="42"/>
      <c r="BL44" s="42"/>
      <c r="BN44" s="42"/>
      <c r="BP44" s="42"/>
      <c r="BR44" s="42"/>
      <c r="BT44" s="42"/>
      <c r="BV44" s="42"/>
      <c r="BX44" s="42"/>
      <c r="BZ44" s="42"/>
      <c r="CB44" s="42"/>
      <c r="CD44" s="42"/>
      <c r="CF44" s="42"/>
      <c r="CH44" s="42"/>
      <c r="CJ44" s="42"/>
      <c r="CL44" s="42"/>
      <c r="CN44" s="42"/>
      <c r="CP44" s="42"/>
      <c r="CR44" s="42"/>
      <c r="CT44" s="42"/>
      <c r="CV44" s="42"/>
      <c r="CW44" s="2"/>
      <c r="CX44" s="42"/>
      <c r="CZ44" s="42"/>
      <c r="DB44" s="42"/>
      <c r="DD44" s="42"/>
      <c r="DE44" s="2"/>
      <c r="DF44" s="42"/>
      <c r="DG44" s="2"/>
      <c r="DH44" s="42"/>
      <c r="DI44" s="2"/>
      <c r="DJ44" s="42"/>
      <c r="DK44" s="2"/>
      <c r="DL44" s="42"/>
      <c r="DN44" s="42"/>
      <c r="DP44" s="42"/>
      <c r="DQ44" s="2"/>
      <c r="DR44" s="42"/>
      <c r="DT44" s="42"/>
      <c r="DV44" s="42"/>
      <c r="DX44" s="42"/>
      <c r="DZ44" s="42"/>
      <c r="EB44" s="42"/>
      <c r="ED44" s="42"/>
      <c r="EE44" s="2"/>
      <c r="EF44" s="42"/>
      <c r="EG44" s="2"/>
      <c r="EH44" s="42"/>
      <c r="EJ44" s="42"/>
      <c r="EK44" s="2"/>
      <c r="EL44" s="42"/>
      <c r="EM44" s="2"/>
      <c r="EN44" s="42"/>
      <c r="EO44" s="2"/>
      <c r="EP44" s="42"/>
      <c r="EQ44" s="2"/>
      <c r="ER44" s="42"/>
      <c r="ES44" s="2"/>
      <c r="ET44" s="42"/>
      <c r="EU44" s="2"/>
      <c r="EV44" s="42"/>
      <c r="EW44" s="2"/>
      <c r="EX44" s="42"/>
      <c r="EY44" s="2"/>
      <c r="EZ44" s="42"/>
      <c r="FA44" s="2"/>
      <c r="FB44" s="42"/>
      <c r="FC44" s="2"/>
      <c r="FD44" s="42"/>
      <c r="FF44" s="42"/>
      <c r="FG44" s="2"/>
      <c r="FH44" s="42"/>
      <c r="FI44" s="2"/>
      <c r="FJ44" s="42"/>
      <c r="FK44" s="2"/>
      <c r="FL44" s="42"/>
      <c r="FN44" s="42"/>
      <c r="FP44" s="42"/>
      <c r="FQ44" s="2"/>
      <c r="FR44" s="42"/>
      <c r="FS44" s="2"/>
      <c r="FT44" s="42"/>
      <c r="FV44" s="42"/>
      <c r="FX44" s="42"/>
      <c r="FY44" s="2"/>
      <c r="FZ44" s="42"/>
      <c r="GB44" s="42"/>
      <c r="GD44" s="42"/>
      <c r="GE44" s="2"/>
      <c r="GF44" s="42"/>
      <c r="GH44" s="42"/>
      <c r="GI44" s="2"/>
      <c r="GJ44" s="42"/>
    </row>
    <row r="45" spans="1:193" x14ac:dyDescent="0.25">
      <c r="A45" s="47"/>
      <c r="B45" s="42"/>
      <c r="D45" s="42"/>
      <c r="F45" s="42"/>
      <c r="H45" s="42"/>
      <c r="J45" s="42"/>
      <c r="L45" s="42"/>
      <c r="N45" s="42"/>
      <c r="P45" s="42"/>
      <c r="R45" s="42"/>
      <c r="T45" s="42"/>
      <c r="V45" s="42"/>
      <c r="X45" s="42"/>
      <c r="Z45" s="42">
        <v>16932404</v>
      </c>
      <c r="AB45" s="42"/>
      <c r="AD45" s="42"/>
      <c r="AF45" s="42"/>
      <c r="AH45" s="42"/>
      <c r="AJ45" s="42"/>
      <c r="AL45" s="42"/>
      <c r="AN45" s="42"/>
      <c r="AP45" s="42"/>
      <c r="AR45" s="42"/>
      <c r="AT45" s="42"/>
      <c r="AV45" s="42"/>
      <c r="AX45" s="42"/>
      <c r="AZ45" s="42"/>
      <c r="BB45" s="42"/>
      <c r="BD45" s="42"/>
      <c r="BF45" s="42"/>
      <c r="BH45" s="42"/>
      <c r="BJ45" s="42"/>
      <c r="BL45" s="42"/>
      <c r="BN45" s="42"/>
      <c r="BP45" s="42"/>
      <c r="BR45" s="42"/>
      <c r="BT45" s="42"/>
      <c r="BV45" s="42"/>
      <c r="BX45" s="42"/>
      <c r="BZ45" s="42"/>
      <c r="CB45" s="42"/>
      <c r="CD45" s="42"/>
      <c r="CF45" s="42"/>
      <c r="CH45" s="42"/>
      <c r="CJ45" s="42"/>
      <c r="CL45" s="42"/>
      <c r="CN45" s="42"/>
      <c r="CP45" s="42"/>
      <c r="CR45" s="42"/>
      <c r="CT45" s="42"/>
      <c r="CV45" s="42"/>
      <c r="CW45" s="2"/>
      <c r="CX45" s="42"/>
      <c r="CZ45" s="42"/>
      <c r="DB45" s="42"/>
      <c r="DD45" s="42"/>
      <c r="DF45" s="42"/>
      <c r="DH45" s="42"/>
      <c r="DI45" s="2"/>
      <c r="DJ45" s="42"/>
      <c r="DL45" s="42"/>
      <c r="DN45" s="42"/>
      <c r="DP45" s="42"/>
      <c r="DQ45" s="2"/>
      <c r="DR45" s="42"/>
      <c r="DT45" s="42"/>
      <c r="DV45" s="42"/>
      <c r="DX45" s="42"/>
      <c r="DZ45" s="42"/>
      <c r="EB45" s="42"/>
      <c r="ED45" s="42"/>
      <c r="EF45" s="42"/>
      <c r="EG45" s="2"/>
      <c r="EH45" s="42"/>
      <c r="EJ45" s="42"/>
      <c r="EL45" s="42"/>
      <c r="EM45" s="2"/>
      <c r="EN45" s="42"/>
      <c r="EO45" s="2"/>
      <c r="EP45" s="42"/>
      <c r="EQ45" s="2"/>
      <c r="ER45" s="42"/>
      <c r="ET45" s="42"/>
      <c r="EU45" s="2"/>
      <c r="EV45" s="42"/>
      <c r="EX45" s="42"/>
      <c r="EY45" s="2"/>
      <c r="EZ45" s="42"/>
      <c r="FA45" s="2"/>
      <c r="FB45" s="42"/>
      <c r="FD45" s="42"/>
      <c r="FF45" s="42"/>
      <c r="FH45" s="42"/>
      <c r="FI45" s="2"/>
      <c r="FJ45" s="42"/>
      <c r="FK45" s="2"/>
      <c r="FL45" s="42"/>
      <c r="FN45" s="42"/>
      <c r="FP45" s="42"/>
      <c r="FQ45" s="2"/>
      <c r="FR45" s="42"/>
      <c r="FT45" s="42"/>
      <c r="FV45" s="42"/>
      <c r="FX45" s="42"/>
      <c r="FY45" s="2"/>
      <c r="FZ45" s="42"/>
      <c r="GB45" s="42"/>
      <c r="GD45" s="42"/>
      <c r="GE45" s="2"/>
      <c r="GF45" s="42"/>
      <c r="GH45" s="42"/>
      <c r="GJ45" s="42"/>
    </row>
    <row r="46" spans="1:193" x14ac:dyDescent="0.25">
      <c r="B46" s="42"/>
      <c r="D46" s="42"/>
      <c r="F46" s="42"/>
      <c r="H46" s="42"/>
      <c r="J46" s="42"/>
      <c r="L46" s="42"/>
      <c r="N46" s="42"/>
      <c r="P46" s="42"/>
      <c r="R46" s="42"/>
      <c r="T46" s="42"/>
      <c r="V46" s="42"/>
      <c r="X46" s="42"/>
      <c r="Z46" s="48">
        <v>6005586</v>
      </c>
      <c r="AB46" s="42"/>
      <c r="AD46" s="42"/>
      <c r="AF46" s="42"/>
      <c r="AH46" s="42"/>
      <c r="AJ46" s="42"/>
      <c r="AL46" s="42"/>
      <c r="AN46" s="42"/>
      <c r="AP46" s="42"/>
      <c r="AR46" s="42"/>
      <c r="AT46" s="42"/>
      <c r="AV46" s="42"/>
      <c r="AX46" s="42"/>
      <c r="AZ46" s="42"/>
      <c r="BB46" s="42"/>
      <c r="BD46" s="42"/>
      <c r="BF46" s="42"/>
      <c r="BH46" s="42"/>
      <c r="BJ46" s="42"/>
      <c r="BL46" s="42"/>
      <c r="BN46" s="42"/>
      <c r="BP46" s="42"/>
      <c r="BR46" s="42"/>
      <c r="BT46" s="42"/>
      <c r="BV46" s="42"/>
      <c r="BX46" s="42"/>
      <c r="BZ46" s="42"/>
      <c r="CB46" s="42"/>
      <c r="CD46" s="42"/>
      <c r="CF46" s="42"/>
      <c r="CH46" s="42"/>
      <c r="CJ46" s="42"/>
      <c r="CL46" s="42"/>
      <c r="CN46" s="42"/>
      <c r="CP46" s="42"/>
      <c r="CR46" s="42"/>
      <c r="CT46" s="42"/>
      <c r="CV46" s="42"/>
      <c r="CX46" s="42"/>
      <c r="CZ46" s="42"/>
      <c r="DB46" s="42"/>
      <c r="DD46" s="42"/>
      <c r="DF46" s="42"/>
      <c r="DH46" s="42"/>
      <c r="DJ46" s="42"/>
      <c r="DL46" s="42"/>
      <c r="DN46" s="42"/>
      <c r="DP46" s="42"/>
      <c r="DR46" s="42"/>
      <c r="DT46" s="42"/>
      <c r="DV46" s="42"/>
      <c r="DX46" s="42"/>
      <c r="DZ46" s="42"/>
      <c r="EB46" s="42"/>
      <c r="ED46" s="42"/>
      <c r="EF46" s="42"/>
      <c r="EH46" s="42"/>
      <c r="EJ46" s="42"/>
      <c r="EL46" s="42"/>
      <c r="EN46" s="42"/>
      <c r="EP46" s="42"/>
      <c r="ER46" s="42"/>
      <c r="ET46" s="42"/>
      <c r="EV46" s="42"/>
      <c r="EX46" s="42"/>
      <c r="EZ46" s="42"/>
      <c r="FB46" s="42"/>
      <c r="FD46" s="42"/>
      <c r="FF46" s="42"/>
      <c r="FH46" s="42"/>
      <c r="FI46" s="2"/>
      <c r="FJ46" s="42"/>
      <c r="FL46" s="42"/>
      <c r="FN46" s="42"/>
      <c r="FP46" s="42"/>
      <c r="FR46" s="42"/>
      <c r="FT46" s="42"/>
      <c r="FV46" s="42"/>
      <c r="FX46" s="42"/>
      <c r="FY46" s="2"/>
      <c r="FZ46" s="42"/>
      <c r="GB46" s="42"/>
      <c r="GD46" s="42"/>
      <c r="GE46" s="2"/>
      <c r="GF46" s="42"/>
      <c r="GH46" s="42"/>
      <c r="GJ46" s="42"/>
    </row>
    <row r="47" spans="1:193" x14ac:dyDescent="0.25">
      <c r="B47" s="42"/>
      <c r="D47" s="42"/>
      <c r="F47" s="42"/>
      <c r="H47" s="42"/>
      <c r="J47" s="42"/>
      <c r="L47" s="42"/>
      <c r="N47" s="42"/>
      <c r="P47" s="42"/>
      <c r="R47" s="42"/>
      <c r="T47" s="42"/>
      <c r="V47" s="42"/>
      <c r="X47" s="42"/>
      <c r="Z47" s="42">
        <f>Z44-Z45-Z46</f>
        <v>150676053</v>
      </c>
      <c r="AB47" s="42"/>
      <c r="AD47" s="42"/>
      <c r="AF47" s="42"/>
      <c r="AH47" s="42"/>
      <c r="AJ47" s="42"/>
      <c r="AL47" s="42"/>
      <c r="AN47" s="42"/>
      <c r="AP47" s="42"/>
      <c r="AR47" s="42"/>
      <c r="AT47" s="42"/>
      <c r="AV47" s="42"/>
      <c r="AX47" s="42"/>
      <c r="AZ47" s="42"/>
      <c r="BB47" s="42"/>
      <c r="BD47" s="42"/>
      <c r="BF47" s="42"/>
      <c r="BH47" s="42"/>
      <c r="BJ47" s="42"/>
      <c r="BL47" s="42"/>
      <c r="BN47" s="42"/>
      <c r="BP47" s="42"/>
      <c r="BR47" s="42"/>
      <c r="BT47" s="42"/>
      <c r="BV47" s="42"/>
      <c r="BX47" s="42"/>
      <c r="BZ47" s="42"/>
      <c r="CB47" s="42"/>
      <c r="CD47" s="42"/>
      <c r="CF47" s="42"/>
      <c r="CH47" s="42"/>
      <c r="CJ47" s="42"/>
      <c r="CL47" s="42"/>
      <c r="CN47" s="42"/>
      <c r="CP47" s="42"/>
      <c r="CR47" s="42"/>
      <c r="CT47" s="42"/>
      <c r="CV47" s="42"/>
      <c r="CX47" s="42"/>
      <c r="CZ47" s="42"/>
      <c r="DB47" s="42"/>
      <c r="DD47" s="42"/>
      <c r="DF47" s="42"/>
      <c r="DH47" s="42"/>
      <c r="DJ47" s="42"/>
      <c r="DL47" s="42"/>
      <c r="DN47" s="42"/>
      <c r="DP47" s="42"/>
      <c r="DR47" s="42"/>
      <c r="DT47" s="42"/>
      <c r="DV47" s="42"/>
      <c r="DX47" s="42"/>
      <c r="DZ47" s="42"/>
      <c r="EB47" s="42"/>
      <c r="ED47" s="42"/>
      <c r="EF47" s="42"/>
      <c r="EH47" s="42"/>
      <c r="EJ47" s="42"/>
      <c r="EL47" s="42"/>
      <c r="EN47" s="42"/>
      <c r="EP47" s="42"/>
      <c r="ER47" s="42"/>
      <c r="ET47" s="42"/>
      <c r="EV47" s="42"/>
      <c r="EX47" s="42"/>
      <c r="EZ47" s="42"/>
      <c r="FB47" s="42"/>
      <c r="FD47" s="42"/>
      <c r="FF47" s="42"/>
      <c r="FH47" s="42"/>
      <c r="FJ47" s="42"/>
      <c r="FL47" s="42"/>
      <c r="FN47" s="42"/>
      <c r="FP47" s="42"/>
      <c r="FR47" s="42"/>
      <c r="FT47" s="42"/>
      <c r="FV47" s="42"/>
      <c r="FX47" s="42"/>
      <c r="FZ47" s="42"/>
      <c r="GB47" s="42"/>
      <c r="GD47" s="42"/>
      <c r="GF47" s="42"/>
      <c r="GH47" s="42"/>
      <c r="GJ47" s="42"/>
    </row>
    <row r="48" spans="1:193" x14ac:dyDescent="0.25">
      <c r="B48" s="42"/>
      <c r="D48" s="42"/>
      <c r="F48" s="42"/>
      <c r="H48" s="42"/>
      <c r="J48" s="42"/>
      <c r="L48" s="42"/>
      <c r="N48" s="42"/>
      <c r="P48" s="42"/>
      <c r="R48" s="42"/>
      <c r="T48" s="42"/>
      <c r="V48" s="42"/>
      <c r="X48" s="42"/>
      <c r="Z48" s="42">
        <v>141088078</v>
      </c>
      <c r="AB48" s="42"/>
      <c r="AD48" s="42">
        <v>131719289.81</v>
      </c>
      <c r="AF48" s="42">
        <v>131719289.81</v>
      </c>
      <c r="AH48" s="42">
        <v>131719289.81</v>
      </c>
      <c r="AJ48" s="42">
        <v>131719289.81</v>
      </c>
      <c r="AL48" s="42">
        <v>131719289.81</v>
      </c>
      <c r="AN48" s="42">
        <v>131719289.81</v>
      </c>
      <c r="AP48" s="42"/>
      <c r="AR48" s="42"/>
      <c r="AS48" s="49">
        <v>163919322.09999999</v>
      </c>
      <c r="AT48" s="42"/>
      <c r="AU48" s="49">
        <v>163561258.23333335</v>
      </c>
      <c r="AV48" s="42"/>
      <c r="AW48" s="49">
        <v>163561258.23333335</v>
      </c>
      <c r="AX48" s="42"/>
      <c r="AY48" s="49">
        <v>163561258.23333335</v>
      </c>
      <c r="AZ48" s="42"/>
      <c r="BA48" s="49">
        <v>163561258.23333335</v>
      </c>
      <c r="BB48" s="42"/>
      <c r="BC48" s="49">
        <v>163561258.23333335</v>
      </c>
      <c r="BD48" s="42"/>
      <c r="BE48" s="49">
        <v>163561258.23333335</v>
      </c>
      <c r="BF48" s="42"/>
      <c r="BG48" s="49"/>
      <c r="BH48" s="42"/>
      <c r="BI48" s="49"/>
      <c r="BJ48" s="42"/>
      <c r="BK48" s="49"/>
      <c r="BL48" s="42"/>
      <c r="BM48" s="49"/>
      <c r="BN48" s="42"/>
      <c r="BO48" s="49"/>
      <c r="BP48" s="42"/>
      <c r="BQ48" s="49"/>
      <c r="BR48" s="42"/>
      <c r="BS48" s="49"/>
      <c r="BT48" s="42"/>
      <c r="BU48" s="49"/>
      <c r="BV48" s="42"/>
      <c r="BW48" s="49"/>
      <c r="BX48" s="42"/>
      <c r="BY48" s="49"/>
      <c r="BZ48" s="42"/>
      <c r="CA48" s="49"/>
      <c r="CB48" s="42"/>
      <c r="CC48" s="49"/>
      <c r="CD48" s="42"/>
      <c r="CE48" s="49"/>
      <c r="CF48" s="42"/>
      <c r="CG48" s="49"/>
      <c r="CH48" s="42"/>
      <c r="CI48" s="49"/>
      <c r="CJ48" s="42"/>
      <c r="CK48" s="49"/>
      <c r="CL48" s="42"/>
      <c r="CM48" s="49"/>
      <c r="CN48" s="42"/>
      <c r="CO48" s="49"/>
      <c r="CP48" s="42"/>
      <c r="CQ48" s="49"/>
      <c r="CR48" s="42"/>
      <c r="CS48" s="49"/>
      <c r="CT48" s="42"/>
      <c r="CU48" s="49"/>
      <c r="CV48" s="42"/>
      <c r="CW48" s="49"/>
      <c r="CX48" s="42"/>
      <c r="CY48" s="49"/>
      <c r="CZ48" s="42"/>
      <c r="DA48" s="49"/>
      <c r="DB48" s="42"/>
      <c r="DC48" s="49"/>
      <c r="DD48" s="42"/>
      <c r="DE48" s="49"/>
      <c r="DF48" s="42"/>
      <c r="DG48" s="49"/>
      <c r="DH48" s="42"/>
      <c r="DI48" s="49"/>
      <c r="DJ48" s="42"/>
      <c r="DK48" s="49"/>
      <c r="DL48" s="42"/>
      <c r="DM48" s="49"/>
      <c r="DN48" s="42"/>
      <c r="DO48" s="49"/>
      <c r="DP48" s="42"/>
      <c r="DQ48" s="49"/>
      <c r="DR48" s="42"/>
      <c r="DS48" s="49"/>
      <c r="DT48" s="42"/>
      <c r="DU48" s="49"/>
      <c r="DV48" s="42"/>
      <c r="DW48" s="49"/>
      <c r="DX48" s="42"/>
      <c r="DY48" s="49"/>
      <c r="DZ48" s="42"/>
      <c r="EA48" s="49"/>
      <c r="EB48" s="42"/>
      <c r="EC48" s="49"/>
      <c r="ED48" s="42"/>
      <c r="EE48" s="49"/>
      <c r="EF48" s="42"/>
      <c r="EG48" s="49"/>
      <c r="EH48" s="42"/>
      <c r="EI48" s="49"/>
      <c r="EJ48" s="42"/>
      <c r="EK48" s="49"/>
      <c r="EL48" s="42"/>
      <c r="EM48" s="49"/>
      <c r="EN48" s="42"/>
      <c r="EO48" s="49"/>
      <c r="EP48" s="42"/>
      <c r="EQ48" s="49"/>
      <c r="ER48" s="42"/>
      <c r="ES48" s="49"/>
      <c r="ET48" s="42"/>
      <c r="EU48" s="49"/>
      <c r="EV48" s="42"/>
      <c r="EW48" s="49"/>
      <c r="EX48" s="42"/>
      <c r="EY48" s="49"/>
      <c r="EZ48" s="42"/>
      <c r="FA48" s="49"/>
      <c r="FB48" s="42"/>
      <c r="FC48" s="49"/>
      <c r="FD48" s="42"/>
      <c r="FE48" s="49"/>
      <c r="FF48" s="42"/>
      <c r="FG48" s="49"/>
      <c r="FH48" s="42"/>
      <c r="FI48" s="49"/>
      <c r="FJ48" s="42"/>
      <c r="FK48" s="49"/>
      <c r="FL48" s="42"/>
      <c r="FM48" s="49"/>
      <c r="FN48" s="42"/>
      <c r="FO48" s="49"/>
      <c r="FP48" s="42"/>
      <c r="FQ48" s="49"/>
      <c r="FR48" s="42"/>
      <c r="FS48" s="49"/>
      <c r="FT48" s="42"/>
      <c r="FU48" s="49"/>
      <c r="FV48" s="42"/>
      <c r="FW48" s="49"/>
      <c r="FX48" s="42"/>
      <c r="FY48" s="49"/>
      <c r="FZ48" s="42"/>
      <c r="GA48" s="49"/>
      <c r="GB48" s="42"/>
      <c r="GC48" s="49"/>
      <c r="GD48" s="42"/>
      <c r="GE48" s="49"/>
      <c r="GF48" s="42"/>
      <c r="GG48" s="49"/>
      <c r="GH48" s="42"/>
      <c r="GI48" s="49"/>
      <c r="GJ48" s="42"/>
      <c r="GK48" s="49"/>
    </row>
    <row r="49" spans="2:193" x14ac:dyDescent="0.25">
      <c r="B49" s="42"/>
      <c r="D49" s="42"/>
      <c r="F49" s="42"/>
      <c r="H49" s="42"/>
      <c r="J49" s="42"/>
      <c r="L49" s="42"/>
      <c r="N49" s="42"/>
      <c r="P49" s="42"/>
      <c r="R49" s="42"/>
      <c r="T49" s="42"/>
      <c r="V49" s="42"/>
      <c r="X49" s="42"/>
      <c r="Z49" s="42">
        <f>Z45*20%</f>
        <v>3386480.8000000003</v>
      </c>
      <c r="AB49" s="42"/>
      <c r="AD49" s="42"/>
      <c r="AF49" s="42"/>
      <c r="AH49" s="42"/>
      <c r="AJ49" s="42"/>
      <c r="AL49" s="42"/>
      <c r="AN49" s="42"/>
      <c r="AP49" s="42"/>
      <c r="AR49" s="42"/>
      <c r="AS49" s="49">
        <v>135200216.58773965</v>
      </c>
      <c r="AT49" s="42"/>
      <c r="AU49" s="49">
        <v>136370699.15773967</v>
      </c>
      <c r="AV49" s="42"/>
      <c r="AW49" s="49">
        <v>136370699.15773967</v>
      </c>
      <c r="AX49" s="42"/>
      <c r="AY49" s="49">
        <v>136370699.15773967</v>
      </c>
      <c r="AZ49" s="42"/>
      <c r="BA49" s="49">
        <v>136370699.15773967</v>
      </c>
      <c r="BB49" s="42"/>
      <c r="BC49" s="49">
        <v>136370699.15773967</v>
      </c>
      <c r="BD49" s="42"/>
      <c r="BE49" s="49">
        <v>136370699.15773967</v>
      </c>
      <c r="BF49" s="42"/>
      <c r="BG49" s="49"/>
      <c r="BH49" s="42"/>
      <c r="BI49" s="49"/>
      <c r="BJ49" s="42"/>
      <c r="BK49" s="49"/>
      <c r="BL49" s="42"/>
      <c r="BM49" s="49"/>
      <c r="BN49" s="42"/>
      <c r="BO49" s="49"/>
      <c r="BP49" s="42"/>
      <c r="BQ49" s="49"/>
      <c r="BR49" s="42"/>
      <c r="BS49" s="49"/>
      <c r="BT49" s="42"/>
      <c r="BU49" s="49"/>
      <c r="BV49" s="42"/>
      <c r="BW49" s="49"/>
      <c r="BX49" s="42"/>
      <c r="BY49" s="49"/>
      <c r="BZ49" s="42"/>
      <c r="CA49" s="49"/>
      <c r="CB49" s="42"/>
      <c r="CC49" s="49"/>
      <c r="CD49" s="42"/>
      <c r="CE49" s="49"/>
      <c r="CF49" s="42"/>
      <c r="CG49" s="49"/>
      <c r="CH49" s="42"/>
      <c r="CI49" s="49"/>
      <c r="CJ49" s="42"/>
      <c r="CK49" s="49"/>
      <c r="CL49" s="42"/>
      <c r="CM49" s="49"/>
      <c r="CN49" s="42"/>
      <c r="CO49" s="49"/>
      <c r="CP49" s="42"/>
      <c r="CQ49" s="49"/>
      <c r="CR49" s="42"/>
      <c r="CS49" s="49"/>
      <c r="CT49" s="42"/>
      <c r="CU49" s="49"/>
      <c r="CV49" s="42"/>
      <c r="CW49" s="49"/>
      <c r="CX49" s="42"/>
      <c r="CY49" s="49"/>
      <c r="CZ49" s="42"/>
      <c r="DA49" s="49"/>
      <c r="DB49" s="42"/>
      <c r="DC49" s="49"/>
      <c r="DD49" s="42"/>
      <c r="DE49" s="49"/>
      <c r="DF49" s="42"/>
      <c r="DG49" s="49"/>
      <c r="DH49" s="42"/>
      <c r="DI49" s="49"/>
      <c r="DJ49" s="42"/>
      <c r="DK49" s="49"/>
      <c r="DL49" s="42"/>
      <c r="DM49" s="49"/>
      <c r="DN49" s="42"/>
      <c r="DO49" s="49"/>
      <c r="DP49" s="42"/>
      <c r="DQ49" s="49"/>
      <c r="DR49" s="42"/>
      <c r="DS49" s="49"/>
      <c r="DT49" s="42"/>
      <c r="DU49" s="49"/>
      <c r="DV49" s="42"/>
      <c r="DW49" s="49"/>
      <c r="DX49" s="42"/>
      <c r="DY49" s="49"/>
      <c r="DZ49" s="42"/>
      <c r="EA49" s="49"/>
      <c r="EB49" s="42"/>
      <c r="EC49" s="49"/>
      <c r="ED49" s="42"/>
      <c r="EE49" s="49"/>
      <c r="EF49" s="42"/>
      <c r="EG49" s="49"/>
      <c r="EH49" s="42"/>
      <c r="EI49" s="49"/>
      <c r="EJ49" s="42"/>
      <c r="EK49" s="49"/>
      <c r="EL49" s="42"/>
      <c r="EM49" s="49"/>
      <c r="EN49" s="42"/>
      <c r="EO49" s="49"/>
      <c r="EP49" s="42"/>
      <c r="EQ49" s="49"/>
      <c r="ER49" s="42"/>
      <c r="ES49" s="49"/>
      <c r="ET49" s="42"/>
      <c r="EU49" s="49"/>
      <c r="EV49" s="42"/>
      <c r="EW49" s="49"/>
      <c r="EX49" s="42"/>
      <c r="EY49" s="49"/>
      <c r="EZ49" s="42"/>
      <c r="FA49" s="49"/>
      <c r="FB49" s="42"/>
      <c r="FC49" s="49"/>
      <c r="FD49" s="42"/>
      <c r="FE49" s="49"/>
      <c r="FF49" s="42"/>
      <c r="FG49" s="49"/>
      <c r="FH49" s="42"/>
      <c r="FI49" s="49"/>
      <c r="FJ49" s="42"/>
      <c r="FK49" s="49"/>
      <c r="FL49" s="42"/>
      <c r="FM49" s="49"/>
      <c r="FN49" s="42"/>
      <c r="FO49" s="49"/>
      <c r="FP49" s="42"/>
      <c r="FQ49" s="49"/>
      <c r="FR49" s="42"/>
      <c r="FS49" s="49"/>
      <c r="FT49" s="42"/>
      <c r="FU49" s="49"/>
      <c r="FV49" s="42"/>
      <c r="FW49" s="49"/>
      <c r="FX49" s="42"/>
      <c r="FY49" s="49"/>
      <c r="FZ49" s="42"/>
      <c r="GA49" s="49"/>
      <c r="GB49" s="42"/>
      <c r="GC49" s="49"/>
      <c r="GD49" s="42"/>
      <c r="GE49" s="49"/>
      <c r="GF49" s="42"/>
      <c r="GG49" s="49"/>
      <c r="GH49" s="42"/>
      <c r="GI49" s="49"/>
      <c r="GJ49" s="42"/>
      <c r="GK49" s="49"/>
    </row>
    <row r="50" spans="2:193" ht="13.8" thickBot="1" x14ac:dyDescent="0.3">
      <c r="B50" s="42"/>
      <c r="D50" s="42"/>
      <c r="F50" s="42"/>
      <c r="H50" s="42"/>
      <c r="J50" s="42"/>
      <c r="L50" s="42"/>
      <c r="N50" s="42"/>
      <c r="P50" s="42"/>
      <c r="R50" s="42"/>
      <c r="T50" s="42"/>
      <c r="V50" s="42"/>
      <c r="X50" s="42"/>
      <c r="Z50" s="50">
        <f>SUM(Z48:Z49)</f>
        <v>144474558.80000001</v>
      </c>
      <c r="AB50" s="42"/>
      <c r="AD50" s="42" t="e">
        <f>AD48-AD18</f>
        <v>#REF!</v>
      </c>
      <c r="AF50" s="42" t="e">
        <f>AF48-AF18</f>
        <v>#REF!</v>
      </c>
      <c r="AH50" s="42">
        <f>AH48-AH18</f>
        <v>7734401.0900000036</v>
      </c>
      <c r="AJ50" s="42">
        <f>AJ48-AJ18</f>
        <v>6763890.7099999934</v>
      </c>
      <c r="AL50" s="42">
        <f>AL48-AL18</f>
        <v>-24758022.879999995</v>
      </c>
      <c r="AN50" s="42">
        <f>AN48-AN18</f>
        <v>-11641308.909999967</v>
      </c>
      <c r="AP50" s="42"/>
      <c r="AR50" s="42"/>
      <c r="AS50" s="49">
        <f>AS48-AS49</f>
        <v>28719105.512260348</v>
      </c>
      <c r="AT50" s="42"/>
      <c r="AU50" s="49">
        <f>AU48-AU49</f>
        <v>27190559.07559368</v>
      </c>
      <c r="AV50" s="42"/>
      <c r="AW50" s="49">
        <f>AW48-AW49</f>
        <v>27190559.07559368</v>
      </c>
      <c r="AX50" s="42"/>
      <c r="AY50" s="49">
        <f>AY48-AY49</f>
        <v>27190559.07559368</v>
      </c>
      <c r="AZ50" s="42"/>
      <c r="BA50" s="49">
        <f>BA48-BA49</f>
        <v>27190559.07559368</v>
      </c>
      <c r="BB50" s="42"/>
      <c r="BC50" s="49">
        <f>BC48-BC49</f>
        <v>27190559.07559368</v>
      </c>
      <c r="BD50" s="42"/>
      <c r="BE50" s="49">
        <f>BE48-BE49</f>
        <v>27190559.07559368</v>
      </c>
      <c r="BF50" s="42"/>
      <c r="BG50" s="49"/>
      <c r="BH50" s="42"/>
      <c r="BI50" s="49"/>
      <c r="BJ50" s="42"/>
      <c r="BK50" s="49"/>
      <c r="BL50" s="42"/>
      <c r="BM50" s="49"/>
      <c r="BN50" s="42"/>
      <c r="BO50" s="49"/>
      <c r="BP50" s="42"/>
      <c r="BQ50" s="49"/>
      <c r="BR50" s="42"/>
      <c r="BS50" s="49"/>
      <c r="BT50" s="42"/>
      <c r="BU50" s="49"/>
      <c r="BV50" s="42"/>
      <c r="BW50" s="49"/>
      <c r="BX50" s="42"/>
      <c r="BY50" s="49"/>
      <c r="BZ50" s="42"/>
      <c r="CA50" s="49"/>
      <c r="CB50" s="42"/>
      <c r="CC50" s="49"/>
      <c r="CD50" s="42"/>
      <c r="CE50" s="49"/>
      <c r="CF50" s="42"/>
      <c r="CG50" s="49"/>
      <c r="CH50" s="42"/>
      <c r="CI50" s="49"/>
      <c r="CJ50" s="42"/>
      <c r="CK50" s="49"/>
      <c r="CL50" s="42"/>
      <c r="CM50" s="49"/>
      <c r="CN50" s="42"/>
      <c r="CO50" s="49"/>
      <c r="CP50" s="42"/>
      <c r="CQ50" s="49"/>
      <c r="CR50" s="42"/>
      <c r="CS50" s="49"/>
      <c r="CT50" s="42"/>
      <c r="CU50" s="49"/>
      <c r="CV50" s="42"/>
      <c r="CW50" s="49"/>
      <c r="CX50" s="42"/>
      <c r="CY50" s="49"/>
      <c r="CZ50" s="42"/>
      <c r="DA50" s="49"/>
      <c r="DB50" s="42"/>
      <c r="DC50" s="49"/>
      <c r="DD50" s="42"/>
      <c r="DE50" s="49"/>
      <c r="DF50" s="42"/>
      <c r="DG50" s="49"/>
      <c r="DH50" s="42"/>
      <c r="DI50" s="49"/>
      <c r="DJ50" s="42"/>
      <c r="DK50" s="49"/>
      <c r="DL50" s="42"/>
      <c r="DM50" s="49"/>
      <c r="DN50" s="42"/>
      <c r="DO50" s="49"/>
      <c r="DP50" s="42"/>
      <c r="DQ50" s="49"/>
      <c r="DR50" s="42"/>
      <c r="DS50" s="49"/>
      <c r="DT50" s="42"/>
      <c r="DU50" s="49"/>
      <c r="DV50" s="42"/>
      <c r="DW50" s="49"/>
      <c r="DX50" s="42"/>
      <c r="DY50" s="49"/>
      <c r="DZ50" s="42"/>
      <c r="EA50" s="49"/>
      <c r="EB50" s="42"/>
      <c r="EC50" s="49"/>
      <c r="ED50" s="42"/>
      <c r="EE50" s="49"/>
      <c r="EF50" s="42"/>
      <c r="EG50" s="49"/>
      <c r="EH50" s="42"/>
      <c r="EI50" s="49"/>
      <c r="EJ50" s="42"/>
      <c r="EK50" s="49"/>
      <c r="EL50" s="42"/>
      <c r="EM50" s="49"/>
      <c r="EN50" s="42"/>
      <c r="EO50" s="49"/>
      <c r="EP50" s="42"/>
      <c r="EQ50" s="49"/>
      <c r="ER50" s="42"/>
      <c r="ES50" s="49"/>
      <c r="ET50" s="42"/>
      <c r="EU50" s="49"/>
      <c r="EV50" s="42"/>
      <c r="EW50" s="49"/>
      <c r="EX50" s="42"/>
      <c r="EY50" s="49"/>
      <c r="EZ50" s="42"/>
      <c r="FA50" s="49"/>
      <c r="FB50" s="42"/>
      <c r="FC50" s="49"/>
      <c r="FD50" s="42"/>
      <c r="FE50" s="49"/>
      <c r="FF50" s="42"/>
      <c r="FG50" s="49"/>
      <c r="FH50" s="42"/>
      <c r="FI50" s="49"/>
      <c r="FJ50" s="42"/>
      <c r="FK50" s="49"/>
      <c r="FL50" s="42"/>
      <c r="FM50" s="49"/>
      <c r="FN50" s="42"/>
      <c r="FO50" s="49"/>
      <c r="FP50" s="42"/>
      <c r="FQ50" s="49"/>
      <c r="FR50" s="42"/>
      <c r="FS50" s="49"/>
      <c r="FT50" s="42"/>
      <c r="FU50" s="49"/>
      <c r="FV50" s="42"/>
      <c r="FW50" s="49"/>
      <c r="FX50" s="42"/>
      <c r="FY50" s="49"/>
      <c r="FZ50" s="42"/>
      <c r="GA50" s="49"/>
      <c r="GB50" s="42"/>
      <c r="GC50" s="49"/>
      <c r="GD50" s="42"/>
      <c r="GE50" s="49"/>
      <c r="GF50" s="42"/>
      <c r="GG50" s="49"/>
      <c r="GH50" s="42"/>
      <c r="GI50" s="49"/>
      <c r="GJ50" s="42"/>
      <c r="GK50" s="49"/>
    </row>
    <row r="51" spans="2:193" ht="13.8" thickTop="1" x14ac:dyDescent="0.25">
      <c r="B51" s="42"/>
      <c r="D51" s="42"/>
      <c r="F51" s="42"/>
      <c r="H51" s="42"/>
      <c r="J51" s="42"/>
      <c r="L51" s="42"/>
      <c r="N51" s="42"/>
      <c r="P51" s="42"/>
      <c r="R51" s="42"/>
      <c r="T51" s="42"/>
      <c r="V51" s="42"/>
      <c r="X51" s="42"/>
      <c r="Z51" s="42"/>
      <c r="AB51" s="42"/>
      <c r="AD51" s="42"/>
      <c r="AF51" s="42"/>
      <c r="AH51" s="42"/>
      <c r="AJ51" s="42"/>
      <c r="AL51" s="42"/>
      <c r="AN51" s="42"/>
      <c r="AP51" s="42"/>
      <c r="AR51" s="42"/>
      <c r="AS51" s="49"/>
      <c r="AT51" s="42"/>
      <c r="AU51" s="49"/>
      <c r="AV51" s="42"/>
      <c r="AW51" s="49"/>
      <c r="AX51" s="42"/>
      <c r="AY51" s="49"/>
      <c r="AZ51" s="42"/>
      <c r="BA51" s="49"/>
      <c r="BB51" s="42"/>
      <c r="BC51" s="49"/>
      <c r="BD51" s="42"/>
      <c r="BE51" s="49"/>
      <c r="BF51" s="42"/>
      <c r="BG51" s="49"/>
      <c r="BH51" s="42"/>
      <c r="BI51" s="49"/>
      <c r="BJ51" s="42"/>
      <c r="BK51" s="49"/>
      <c r="BL51" s="42"/>
      <c r="BM51" s="49"/>
      <c r="BN51" s="42"/>
      <c r="BO51" s="49"/>
      <c r="BP51" s="42"/>
      <c r="BQ51" s="49"/>
      <c r="BR51" s="42"/>
      <c r="BS51" s="49"/>
      <c r="BT51" s="42"/>
      <c r="BU51" s="49"/>
      <c r="BV51" s="42"/>
      <c r="BW51" s="49"/>
      <c r="BX51" s="42"/>
      <c r="BY51" s="49"/>
      <c r="BZ51" s="42"/>
      <c r="CA51" s="49"/>
      <c r="CB51" s="42"/>
      <c r="CC51" s="49"/>
      <c r="CD51" s="42"/>
      <c r="CE51" s="49"/>
      <c r="CF51" s="42"/>
      <c r="CG51" s="49"/>
      <c r="CH51" s="42"/>
      <c r="CI51" s="49"/>
      <c r="CJ51" s="42"/>
      <c r="CK51" s="49"/>
      <c r="CL51" s="42"/>
      <c r="CM51" s="49"/>
      <c r="CN51" s="42"/>
      <c r="CO51" s="49"/>
      <c r="CP51" s="42"/>
      <c r="CQ51" s="49"/>
      <c r="CR51" s="42"/>
      <c r="CS51" s="49"/>
      <c r="CT51" s="42"/>
      <c r="CU51" s="49"/>
      <c r="CV51" s="42"/>
      <c r="CW51" s="49"/>
      <c r="CX51" s="42"/>
      <c r="CY51" s="49"/>
      <c r="CZ51" s="42"/>
      <c r="DA51" s="49"/>
      <c r="DB51" s="42"/>
      <c r="DC51" s="49"/>
      <c r="DD51" s="42"/>
      <c r="DE51" s="49"/>
      <c r="DF51" s="42"/>
      <c r="DG51" s="49"/>
      <c r="DH51" s="42"/>
      <c r="DI51" s="49"/>
      <c r="DJ51" s="42"/>
      <c r="DK51" s="49"/>
      <c r="DL51" s="42"/>
      <c r="DM51" s="49"/>
      <c r="DN51" s="42"/>
      <c r="DO51" s="49"/>
      <c r="DP51" s="42"/>
      <c r="DQ51" s="49"/>
      <c r="DR51" s="42"/>
      <c r="DS51" s="49"/>
      <c r="DT51" s="42"/>
      <c r="DU51" s="49"/>
      <c r="DV51" s="42"/>
      <c r="DW51" s="49"/>
      <c r="DX51" s="42"/>
      <c r="DY51" s="49"/>
      <c r="DZ51" s="42"/>
      <c r="EA51" s="49"/>
      <c r="EB51" s="42"/>
      <c r="EC51" s="49"/>
      <c r="ED51" s="42"/>
      <c r="EE51" s="49"/>
      <c r="EF51" s="42"/>
      <c r="EG51" s="49"/>
      <c r="EH51" s="42"/>
      <c r="EI51" s="49"/>
      <c r="EJ51" s="42"/>
      <c r="EK51" s="49"/>
      <c r="EL51" s="42"/>
      <c r="EM51" s="49"/>
      <c r="EN51" s="42"/>
      <c r="EO51" s="49"/>
      <c r="EP51" s="42"/>
      <c r="EQ51" s="49"/>
      <c r="ER51" s="42"/>
      <c r="ES51" s="49"/>
      <c r="ET51" s="42"/>
      <c r="EU51" s="49"/>
      <c r="EV51" s="42"/>
      <c r="EW51" s="49"/>
      <c r="EX51" s="42"/>
      <c r="EY51" s="49"/>
      <c r="EZ51" s="42"/>
      <c r="FA51" s="49"/>
      <c r="FB51" s="42"/>
      <c r="FC51" s="49"/>
      <c r="FD51" s="42"/>
      <c r="FE51" s="49"/>
      <c r="FF51" s="42"/>
      <c r="FG51" s="49"/>
      <c r="FH51" s="42"/>
      <c r="FI51" s="49"/>
      <c r="FJ51" s="42"/>
      <c r="FK51" s="49"/>
      <c r="FL51" s="42"/>
      <c r="FM51" s="49"/>
      <c r="FN51" s="42"/>
      <c r="FO51" s="49"/>
      <c r="FP51" s="42"/>
      <c r="FQ51" s="49"/>
      <c r="FR51" s="42"/>
      <c r="FS51" s="49"/>
      <c r="FT51" s="42"/>
      <c r="FU51" s="49"/>
      <c r="FV51" s="42"/>
      <c r="FW51" s="49"/>
      <c r="FX51" s="42"/>
      <c r="FY51" s="49"/>
      <c r="FZ51" s="42"/>
      <c r="GA51" s="49"/>
      <c r="GB51" s="42"/>
      <c r="GC51" s="49"/>
      <c r="GD51" s="42"/>
      <c r="GE51" s="49"/>
      <c r="GF51" s="42"/>
      <c r="GG51" s="49"/>
      <c r="GH51" s="42"/>
      <c r="GI51" s="49"/>
      <c r="GJ51" s="42"/>
      <c r="GK51" s="49"/>
    </row>
    <row r="52" spans="2:193" x14ac:dyDescent="0.25">
      <c r="B52" s="51"/>
      <c r="D52" s="51"/>
      <c r="F52" s="51"/>
      <c r="H52" s="51"/>
      <c r="J52" s="51"/>
      <c r="L52" s="51"/>
      <c r="N52" s="51"/>
      <c r="P52" s="51"/>
      <c r="R52" s="51"/>
      <c r="T52" s="51"/>
      <c r="V52" s="51"/>
      <c r="X52" s="51"/>
      <c r="Z52" s="51"/>
      <c r="AB52" s="51"/>
      <c r="AD52" s="51"/>
      <c r="AF52" s="51"/>
      <c r="AH52" s="51"/>
      <c r="AJ52" s="51"/>
      <c r="AL52" s="51"/>
      <c r="AN52" s="51"/>
      <c r="AP52" s="51"/>
      <c r="AR52" s="52"/>
      <c r="AS52" s="49"/>
      <c r="AT52" s="52"/>
      <c r="AU52" s="49"/>
      <c r="AV52" s="52"/>
      <c r="AW52" s="49"/>
      <c r="AX52" s="52"/>
      <c r="AY52" s="49"/>
      <c r="AZ52" s="52"/>
      <c r="BA52" s="49"/>
      <c r="BB52" s="52"/>
      <c r="BC52" s="49"/>
      <c r="BD52" s="52"/>
      <c r="BE52" s="49"/>
      <c r="BF52" s="52"/>
      <c r="BG52" s="49"/>
      <c r="BH52" s="52"/>
      <c r="BI52" s="49"/>
      <c r="BJ52" s="52"/>
      <c r="BK52" s="49"/>
      <c r="BL52" s="52"/>
      <c r="BM52" s="49"/>
      <c r="BN52" s="52"/>
      <c r="BO52" s="49"/>
      <c r="BP52" s="52"/>
      <c r="BQ52" s="49"/>
      <c r="BR52" s="52"/>
      <c r="BS52" s="49"/>
      <c r="BT52" s="52"/>
      <c r="BU52" s="49"/>
      <c r="BV52" s="52"/>
      <c r="BW52" s="49"/>
      <c r="BX52" s="52"/>
      <c r="BY52" s="49"/>
      <c r="BZ52" s="52"/>
      <c r="CA52" s="49"/>
      <c r="CB52" s="52"/>
      <c r="CC52" s="49"/>
      <c r="CD52" s="52"/>
      <c r="CE52" s="49"/>
      <c r="CF52" s="52"/>
      <c r="CG52" s="49"/>
      <c r="CH52" s="52"/>
      <c r="CI52" s="49"/>
      <c r="CJ52" s="52"/>
      <c r="CK52" s="49"/>
      <c r="CL52" s="52"/>
      <c r="CM52" s="49"/>
      <c r="CN52" s="52"/>
      <c r="CO52" s="49"/>
      <c r="CP52" s="52"/>
      <c r="CQ52" s="49"/>
      <c r="CR52" s="52"/>
      <c r="CS52" s="49"/>
      <c r="CT52" s="52"/>
      <c r="CU52" s="49"/>
      <c r="CV52" s="52"/>
      <c r="CW52" s="49"/>
      <c r="CX52" s="52"/>
      <c r="CY52" s="49"/>
      <c r="CZ52" s="52"/>
      <c r="DA52" s="49"/>
      <c r="DB52" s="52"/>
      <c r="DC52" s="49"/>
      <c r="DD52" s="52"/>
      <c r="DE52" s="49"/>
      <c r="DF52" s="52"/>
      <c r="DG52" s="49"/>
      <c r="DH52" s="52"/>
      <c r="DI52" s="49"/>
      <c r="DJ52" s="52"/>
      <c r="DK52" s="49"/>
      <c r="DL52" s="52"/>
      <c r="DM52" s="49"/>
      <c r="DN52" s="52"/>
      <c r="DO52" s="49"/>
      <c r="DP52" s="52"/>
      <c r="DQ52" s="49"/>
      <c r="DR52" s="52"/>
      <c r="DS52" s="49"/>
      <c r="DT52" s="52"/>
      <c r="DU52" s="49"/>
      <c r="DV52" s="52"/>
      <c r="DW52" s="49"/>
      <c r="DX52" s="52"/>
      <c r="DY52" s="49"/>
      <c r="DZ52" s="52"/>
      <c r="EA52" s="49"/>
      <c r="EB52" s="52"/>
      <c r="EC52" s="49"/>
      <c r="ED52" s="52"/>
      <c r="EE52" s="49"/>
      <c r="EF52" s="52"/>
      <c r="EG52" s="49"/>
      <c r="EH52" s="52"/>
      <c r="EI52" s="49"/>
      <c r="EJ52" s="52"/>
      <c r="EK52" s="49"/>
      <c r="EL52" s="52"/>
      <c r="EM52" s="49"/>
      <c r="EN52" s="52"/>
      <c r="EO52" s="49"/>
      <c r="EP52" s="52"/>
      <c r="EQ52" s="49"/>
      <c r="ER52" s="52"/>
      <c r="ES52" s="49"/>
      <c r="ET52" s="52"/>
      <c r="EU52" s="49"/>
      <c r="EV52" s="52"/>
      <c r="EW52" s="49"/>
      <c r="EX52" s="52"/>
      <c r="EY52" s="49"/>
      <c r="EZ52" s="52"/>
      <c r="FA52" s="49"/>
      <c r="FB52" s="52"/>
      <c r="FC52" s="49"/>
      <c r="FD52" s="52"/>
      <c r="FE52" s="49"/>
      <c r="FF52" s="52"/>
      <c r="FG52" s="49"/>
      <c r="FH52" s="52"/>
      <c r="FI52" s="49"/>
      <c r="FJ52" s="52"/>
      <c r="FK52" s="49"/>
      <c r="FL52" s="52"/>
      <c r="FM52" s="49"/>
      <c r="FN52" s="52"/>
      <c r="FO52" s="49"/>
      <c r="FP52" s="52"/>
      <c r="FQ52" s="49"/>
      <c r="FR52" s="52"/>
      <c r="FS52" s="49"/>
      <c r="FT52" s="52"/>
      <c r="FU52" s="49"/>
      <c r="FV52" s="52"/>
      <c r="FW52" s="49"/>
      <c r="FX52" s="52"/>
      <c r="FY52" s="49"/>
      <c r="FZ52" s="52"/>
      <c r="GA52" s="49"/>
      <c r="GB52" s="52"/>
      <c r="GC52" s="49"/>
      <c r="GD52" s="52"/>
      <c r="GE52" s="49"/>
      <c r="GF52" s="52"/>
      <c r="GG52" s="49"/>
      <c r="GH52" s="52"/>
      <c r="GI52" s="49"/>
      <c r="GJ52" s="52"/>
      <c r="GK52" s="49"/>
    </row>
    <row r="53" spans="2:193" x14ac:dyDescent="0.25">
      <c r="AR53" s="53"/>
      <c r="AS53" s="49"/>
      <c r="AT53" s="53"/>
      <c r="AU53" s="49"/>
      <c r="AV53" s="53"/>
      <c r="AW53" s="49"/>
      <c r="AX53" s="53"/>
      <c r="AY53" s="49"/>
      <c r="AZ53" s="53"/>
      <c r="BA53" s="49"/>
      <c r="BB53" s="53"/>
      <c r="BC53" s="49"/>
      <c r="BD53" s="53"/>
      <c r="BE53" s="49"/>
      <c r="BF53" s="53"/>
      <c r="BG53" s="49"/>
      <c r="BH53" s="53"/>
      <c r="BI53" s="49"/>
      <c r="BJ53" s="53"/>
      <c r="BK53" s="49"/>
      <c r="BL53" s="53"/>
      <c r="BM53" s="49"/>
      <c r="BN53" s="53"/>
      <c r="BO53" s="49"/>
      <c r="BP53" s="53"/>
      <c r="BQ53" s="49"/>
      <c r="BR53" s="53"/>
      <c r="BS53" s="49"/>
      <c r="BT53" s="53"/>
      <c r="BU53" s="49"/>
      <c r="BV53" s="53"/>
      <c r="BW53" s="49"/>
      <c r="BX53" s="53"/>
      <c r="BY53" s="49"/>
      <c r="BZ53" s="53"/>
      <c r="CA53" s="49"/>
      <c r="CB53" s="53"/>
      <c r="CC53" s="49"/>
      <c r="CD53" s="53"/>
      <c r="CE53" s="49"/>
      <c r="CF53" s="53"/>
      <c r="CG53" s="49"/>
      <c r="CH53" s="53"/>
      <c r="CI53" s="49"/>
      <c r="CJ53" s="53"/>
      <c r="CK53" s="49"/>
      <c r="CL53" s="53"/>
      <c r="CM53" s="49"/>
      <c r="CN53" s="53"/>
      <c r="CO53" s="49"/>
      <c r="CP53" s="53"/>
      <c r="CQ53" s="49"/>
      <c r="CR53" s="53"/>
      <c r="CS53" s="49"/>
      <c r="CT53" s="53"/>
      <c r="CU53" s="49"/>
      <c r="CV53" s="53"/>
      <c r="CW53" s="49"/>
      <c r="CX53" s="53"/>
      <c r="CY53" s="49"/>
      <c r="CZ53" s="53"/>
      <c r="DA53" s="49"/>
      <c r="DB53" s="53"/>
      <c r="DC53" s="49"/>
      <c r="DD53" s="53"/>
      <c r="DE53" s="49"/>
      <c r="DF53" s="53"/>
      <c r="DG53" s="49"/>
      <c r="DH53" s="53"/>
      <c r="DI53" s="49"/>
      <c r="DJ53" s="53"/>
      <c r="DK53" s="49"/>
      <c r="DL53" s="53"/>
      <c r="DM53" s="49"/>
      <c r="DN53" s="53"/>
      <c r="DO53" s="49"/>
      <c r="DP53" s="53"/>
      <c r="DQ53" s="49"/>
      <c r="DR53" s="53"/>
      <c r="DS53" s="49"/>
      <c r="DT53" s="53"/>
      <c r="DU53" s="49"/>
      <c r="DV53" s="53"/>
      <c r="DW53" s="49"/>
      <c r="DX53" s="53"/>
      <c r="DY53" s="49"/>
      <c r="DZ53" s="53"/>
      <c r="EA53" s="49"/>
      <c r="EB53" s="53"/>
      <c r="EC53" s="49"/>
      <c r="ED53" s="53"/>
      <c r="EE53" s="49"/>
      <c r="EF53" s="53"/>
      <c r="EG53" s="49"/>
      <c r="EH53" s="53"/>
      <c r="EI53" s="49"/>
      <c r="EJ53" s="53"/>
      <c r="EK53" s="49"/>
      <c r="EL53" s="53"/>
      <c r="EM53" s="49"/>
      <c r="EN53" s="53"/>
      <c r="EO53" s="49"/>
      <c r="EP53" s="53"/>
      <c r="EQ53" s="1"/>
      <c r="ER53" s="53"/>
      <c r="ES53" s="1"/>
      <c r="ET53" s="53"/>
      <c r="EU53" s="1"/>
      <c r="EV53" s="53"/>
      <c r="EW53" s="1"/>
      <c r="EX53" s="53"/>
      <c r="EY53" s="1"/>
      <c r="EZ53" s="53"/>
      <c r="FA53" s="1"/>
      <c r="FB53" s="53"/>
      <c r="FC53" s="49"/>
      <c r="FD53" s="53"/>
      <c r="FE53" s="49"/>
      <c r="FF53" s="53"/>
      <c r="FG53" s="49"/>
      <c r="FH53" s="53"/>
      <c r="FI53" s="49"/>
      <c r="FJ53" s="53"/>
      <c r="FK53" s="49"/>
      <c r="FL53" s="53"/>
      <c r="FM53" s="49"/>
      <c r="FN53" s="53"/>
      <c r="FO53" s="49"/>
      <c r="FP53" s="53"/>
      <c r="FQ53" s="49"/>
      <c r="FR53" s="53"/>
      <c r="FS53" s="49"/>
      <c r="FT53" s="53"/>
      <c r="FU53" s="49"/>
      <c r="FV53" s="53"/>
      <c r="FW53" s="49"/>
      <c r="FX53" s="53"/>
      <c r="FY53" s="49"/>
      <c r="FZ53" s="53"/>
      <c r="GA53" s="49"/>
      <c r="GB53" s="53"/>
      <c r="GC53" s="49"/>
      <c r="GD53" s="53"/>
      <c r="GE53" s="49"/>
      <c r="GF53" s="53"/>
      <c r="GG53" s="49"/>
      <c r="GH53" s="53"/>
      <c r="GI53" s="49"/>
      <c r="GJ53" s="53"/>
      <c r="GK53" s="49"/>
    </row>
    <row r="54" spans="2:193" ht="14.4" thickBot="1" x14ac:dyDescent="0.35">
      <c r="AN54" s="54">
        <v>143451551.68000001</v>
      </c>
      <c r="AP54" s="54"/>
      <c r="AR54" s="55"/>
      <c r="AS54" s="49"/>
      <c r="AT54" s="55"/>
      <c r="AU54" s="49"/>
      <c r="AV54" s="55"/>
      <c r="AW54" s="49"/>
      <c r="AX54" s="55"/>
      <c r="AY54" s="49"/>
      <c r="AZ54" s="55"/>
      <c r="BA54" s="49"/>
      <c r="BB54" s="55"/>
      <c r="BC54" s="49"/>
      <c r="BD54" s="55"/>
      <c r="BE54" s="49"/>
      <c r="BF54" s="55"/>
      <c r="BG54" s="49"/>
      <c r="BH54" s="55"/>
      <c r="BI54" s="49"/>
      <c r="BJ54" s="55"/>
      <c r="BK54" s="49"/>
      <c r="BL54" s="55"/>
      <c r="BM54" s="49"/>
      <c r="BN54" s="55"/>
      <c r="BO54" s="49"/>
      <c r="BP54" s="55"/>
      <c r="BQ54" s="49"/>
      <c r="BR54" s="55"/>
      <c r="BS54" s="49"/>
      <c r="BT54" s="55"/>
      <c r="BU54" s="49"/>
      <c r="BV54" s="55"/>
      <c r="BW54" s="49"/>
      <c r="BX54" s="55"/>
      <c r="BY54" s="49"/>
      <c r="BZ54" s="55"/>
      <c r="CA54" s="49"/>
      <c r="CB54" s="55"/>
      <c r="CC54" s="49"/>
      <c r="CD54" s="55"/>
      <c r="CE54" s="49"/>
      <c r="CF54" s="55"/>
      <c r="CG54" s="49"/>
      <c r="CH54" s="55"/>
      <c r="CI54" s="49"/>
      <c r="CJ54" s="55"/>
      <c r="CK54" s="49"/>
      <c r="CL54" s="55"/>
      <c r="CM54" s="49"/>
      <c r="CN54" s="55"/>
      <c r="CO54" s="49"/>
      <c r="CP54" s="55"/>
      <c r="CQ54" s="49"/>
      <c r="CR54" s="55"/>
      <c r="CS54" s="49"/>
      <c r="CT54" s="55"/>
      <c r="CU54" s="49"/>
      <c r="CV54" s="55"/>
      <c r="CW54" s="49"/>
      <c r="CX54" s="55"/>
      <c r="CY54" s="49"/>
      <c r="CZ54" s="55"/>
      <c r="DA54" s="49"/>
      <c r="DB54" s="55"/>
      <c r="DC54" s="49"/>
      <c r="DD54" s="55"/>
      <c r="DE54" s="49"/>
      <c r="DF54" s="55"/>
      <c r="DG54" s="49"/>
      <c r="DH54" s="55"/>
      <c r="DI54" s="49"/>
      <c r="DJ54" s="55"/>
      <c r="DK54" s="49"/>
      <c r="DL54" s="55"/>
      <c r="DM54" s="49"/>
      <c r="DN54" s="55"/>
      <c r="DO54" s="49"/>
      <c r="DP54" s="55"/>
      <c r="DQ54" s="49"/>
      <c r="DR54" s="55"/>
      <c r="DS54" s="49"/>
      <c r="DT54" s="55"/>
      <c r="DU54" s="49"/>
      <c r="DV54" s="55"/>
      <c r="DW54" s="49"/>
      <c r="DX54" s="55"/>
      <c r="DY54" s="49"/>
      <c r="DZ54" s="55"/>
      <c r="EA54" s="49"/>
      <c r="EB54" s="55"/>
      <c r="EC54" s="49"/>
      <c r="ED54" s="55"/>
      <c r="EE54" s="49"/>
      <c r="EF54" s="55"/>
      <c r="EG54" s="49"/>
      <c r="EH54" s="55"/>
      <c r="EI54" s="49"/>
      <c r="EJ54" s="55"/>
      <c r="EK54" s="49"/>
      <c r="EL54" s="55"/>
      <c r="EM54" s="49"/>
      <c r="EN54" s="55"/>
      <c r="EO54" s="49"/>
      <c r="EP54" s="56"/>
      <c r="EQ54" s="1"/>
      <c r="ER54" s="56"/>
      <c r="ES54" s="1"/>
      <c r="ET54" s="56"/>
      <c r="EU54" s="1"/>
      <c r="EV54" s="56"/>
      <c r="EW54" s="1"/>
      <c r="EX54" s="56"/>
      <c r="EY54" s="1"/>
      <c r="EZ54" s="56"/>
      <c r="FA54" s="1"/>
      <c r="FB54" s="56"/>
      <c r="FC54" s="49"/>
      <c r="FD54" s="56"/>
      <c r="FE54" s="49"/>
      <c r="FF54" s="56"/>
      <c r="FG54" s="49"/>
      <c r="FH54" s="56"/>
      <c r="FI54" s="49"/>
      <c r="FJ54" s="56"/>
      <c r="FK54" s="49"/>
      <c r="FL54" s="56"/>
      <c r="FM54" s="49"/>
      <c r="FN54" s="56"/>
      <c r="FO54" s="49"/>
      <c r="FP54" s="56"/>
      <c r="FQ54" s="49"/>
      <c r="FR54" s="56"/>
      <c r="FS54" s="49"/>
      <c r="FT54" s="56"/>
      <c r="FU54" s="49"/>
      <c r="FV54" s="56"/>
      <c r="FW54" s="49"/>
      <c r="FX54" s="56"/>
      <c r="FY54" s="49"/>
      <c r="FZ54" s="56"/>
      <c r="GA54" s="49"/>
      <c r="GB54" s="56"/>
      <c r="GC54" s="49"/>
      <c r="GD54" s="56"/>
      <c r="GE54" s="49"/>
      <c r="GF54" s="56"/>
      <c r="GG54" s="49"/>
      <c r="GH54" s="56"/>
      <c r="GI54" s="49"/>
      <c r="GJ54" s="56"/>
      <c r="GK54" s="49"/>
    </row>
    <row r="55" spans="2:193" ht="13.8" thickTop="1" x14ac:dyDescent="0.25">
      <c r="EQ55" s="2"/>
      <c r="ES55" s="2"/>
      <c r="EU55" s="2"/>
      <c r="EW55" s="2"/>
      <c r="EY55" s="2"/>
      <c r="FA55" s="2"/>
    </row>
    <row r="56" spans="2:193" x14ac:dyDescent="0.25">
      <c r="EQ56" s="2"/>
      <c r="ES56" s="2"/>
      <c r="EU56" s="2"/>
      <c r="EW56" s="2"/>
      <c r="EY56" s="2"/>
      <c r="FA56" s="2"/>
    </row>
    <row r="57" spans="2:193" ht="13.8" x14ac:dyDescent="0.3">
      <c r="BH57" s="57">
        <v>146116572.57666665</v>
      </c>
      <c r="BJ57" s="57">
        <v>168580883.39999998</v>
      </c>
      <c r="BL57" s="57">
        <v>161043923.94333333</v>
      </c>
      <c r="BN57" s="57">
        <v>161043923.94333333</v>
      </c>
      <c r="BP57" s="57">
        <f>213789668.91-30000000</f>
        <v>183789668.91</v>
      </c>
      <c r="BR57" s="57">
        <v>183955811.77000004</v>
      </c>
      <c r="BT57" s="57">
        <v>133594039.72</v>
      </c>
      <c r="BV57" s="57">
        <v>114092768.75</v>
      </c>
      <c r="BX57" s="57">
        <v>114092768.75</v>
      </c>
      <c r="BZ57" s="57">
        <v>160817736.31266668</v>
      </c>
      <c r="CB57" s="57">
        <v>124935480.75200002</v>
      </c>
      <c r="CD57" s="57">
        <v>124935480.75200002</v>
      </c>
      <c r="CF57" s="57">
        <v>124935480.75200002</v>
      </c>
      <c r="CH57" s="57">
        <v>124935480.75200002</v>
      </c>
      <c r="CJ57" s="57">
        <v>124935480.75200002</v>
      </c>
      <c r="CL57" s="57">
        <v>124935480.75200002</v>
      </c>
      <c r="CN57" s="57">
        <v>124935480.75200002</v>
      </c>
      <c r="CP57" s="57">
        <v>124935480.75200002</v>
      </c>
      <c r="CR57" s="57">
        <v>124935480.75200002</v>
      </c>
      <c r="CT57" s="57">
        <v>124935480.75200002</v>
      </c>
      <c r="CV57" s="57">
        <v>124935480.75200002</v>
      </c>
      <c r="CX57" s="57">
        <v>124935480.75200002</v>
      </c>
      <c r="CZ57" s="57">
        <v>124935480.75200002</v>
      </c>
      <c r="DB57" s="57">
        <v>124935480.75200002</v>
      </c>
      <c r="DD57" s="57">
        <v>124935480.75200002</v>
      </c>
      <c r="DF57" s="57">
        <v>124935480.75200002</v>
      </c>
      <c r="DH57" s="57">
        <v>124935480.75200002</v>
      </c>
      <c r="DJ57" s="57">
        <v>124935480.75200002</v>
      </c>
      <c r="DL57" s="57">
        <v>124935480.75200002</v>
      </c>
      <c r="DN57" s="57">
        <v>124935480.75200002</v>
      </c>
      <c r="DP57" s="57">
        <v>124935480.75200002</v>
      </c>
      <c r="DR57" s="57">
        <v>124935480.75200002</v>
      </c>
      <c r="DT57" s="57">
        <v>124935480.75200002</v>
      </c>
      <c r="DV57" s="57">
        <v>124935480.75200002</v>
      </c>
      <c r="DX57" s="57">
        <v>124935480.75200002</v>
      </c>
      <c r="DZ57" s="57">
        <v>124935480.75200002</v>
      </c>
      <c r="EB57" s="57">
        <v>124935480.75200002</v>
      </c>
      <c r="ED57" s="57">
        <v>124935480.75200002</v>
      </c>
      <c r="EF57" s="57">
        <v>124935480.75200002</v>
      </c>
      <c r="EH57" s="57">
        <v>124935480.75200002</v>
      </c>
      <c r="EJ57" s="57">
        <v>124935480.75200002</v>
      </c>
      <c r="EL57" s="57">
        <v>124935480.75200002</v>
      </c>
      <c r="EN57" s="57">
        <v>124935480.75200002</v>
      </c>
      <c r="EP57" s="58"/>
      <c r="EQ57" s="2"/>
      <c r="ER57" s="58"/>
      <c r="ES57" s="2"/>
      <c r="ET57" s="58"/>
      <c r="EU57" s="2"/>
      <c r="EV57" s="58"/>
      <c r="EW57" s="2"/>
      <c r="EX57" s="58"/>
      <c r="EY57" s="2"/>
      <c r="EZ57" s="58"/>
      <c r="FA57" s="2"/>
      <c r="FB57" s="58"/>
      <c r="FD57" s="58"/>
      <c r="FF57" s="58"/>
      <c r="FH57" s="58"/>
      <c r="FJ57" s="58"/>
      <c r="FL57" s="58"/>
      <c r="FN57" s="58"/>
      <c r="FP57" s="58"/>
      <c r="FR57" s="58"/>
      <c r="FT57" s="58"/>
      <c r="FV57" s="58"/>
      <c r="FX57" s="58"/>
      <c r="FZ57" s="58"/>
      <c r="GB57" s="58"/>
      <c r="GD57" s="58"/>
      <c r="GF57" s="58"/>
      <c r="GH57" s="58"/>
      <c r="GJ57" s="58"/>
    </row>
    <row r="58" spans="2:193" x14ac:dyDescent="0.25">
      <c r="BT58" s="4">
        <v>20000000</v>
      </c>
      <c r="BV58" s="4">
        <v>20000000</v>
      </c>
      <c r="BX58" s="4">
        <v>20000000</v>
      </c>
      <c r="EQ58" s="2"/>
      <c r="ES58" s="2"/>
      <c r="EU58" s="2"/>
      <c r="EW58" s="2"/>
      <c r="EY58" s="2"/>
      <c r="FA58" s="2"/>
    </row>
    <row r="59" spans="2:193" ht="13.8" x14ac:dyDescent="0.3">
      <c r="BT59" s="51">
        <f>SUM(BT57:BT58)</f>
        <v>153594039.72</v>
      </c>
      <c r="BV59" s="51">
        <f>SUM(BV57:BV58)</f>
        <v>134092768.75</v>
      </c>
      <c r="BX59" s="51">
        <f>SUM(BX57:BX58)</f>
        <v>134092768.75</v>
      </c>
      <c r="BZ59" s="51"/>
      <c r="CB59" s="51"/>
      <c r="CD59" s="51"/>
      <c r="CF59" s="51">
        <v>144256755.19666669</v>
      </c>
      <c r="CH59" s="51">
        <v>163387566.23400003</v>
      </c>
      <c r="CJ59" s="51">
        <v>169562940.66333336</v>
      </c>
      <c r="CL59" s="51">
        <v>146671173.81666666</v>
      </c>
      <c r="CN59" s="51">
        <v>132561316.54800001</v>
      </c>
      <c r="CP59" s="51">
        <v>111219798.45933335</v>
      </c>
      <c r="CR59" s="51">
        <v>117912204.69266668</v>
      </c>
      <c r="CT59" s="51">
        <v>96246815.730000004</v>
      </c>
      <c r="CV59" s="58">
        <v>118875941.11199999</v>
      </c>
      <c r="CX59" s="58">
        <v>118875941.11199999</v>
      </c>
      <c r="CZ59" s="58">
        <v>118875941.11199999</v>
      </c>
      <c r="DB59" s="58">
        <v>118875941.11199999</v>
      </c>
      <c r="DD59" s="58">
        <v>122447225.36999999</v>
      </c>
      <c r="DF59" s="58">
        <v>122447225.36999999</v>
      </c>
      <c r="DH59" s="58">
        <v>146980370.47</v>
      </c>
      <c r="DJ59" s="58">
        <v>147321923.87600002</v>
      </c>
      <c r="DL59" s="58">
        <v>147321923.87600002</v>
      </c>
      <c r="DN59" s="58">
        <v>147321923.87600002</v>
      </c>
      <c r="DP59" s="58">
        <v>147321923.87600002</v>
      </c>
      <c r="DR59" s="58">
        <v>147321923.87600002</v>
      </c>
      <c r="DT59" s="58">
        <v>147321923.87600002</v>
      </c>
      <c r="DV59" s="58">
        <v>147321923.87600002</v>
      </c>
      <c r="DX59" s="58">
        <v>147321923.87600002</v>
      </c>
      <c r="DZ59" s="58">
        <v>147321923.87600002</v>
      </c>
      <c r="EB59" s="58">
        <v>147321923.87600002</v>
      </c>
      <c r="ED59" s="58">
        <v>147321923.87600002</v>
      </c>
      <c r="EF59" s="58">
        <v>147321923.87600002</v>
      </c>
      <c r="EH59" s="58">
        <v>147321923.87600002</v>
      </c>
      <c r="EJ59" s="58">
        <v>147321923.87600002</v>
      </c>
      <c r="EL59" s="58">
        <v>147321923.87600002</v>
      </c>
      <c r="EN59" s="58">
        <v>147321923.87600002</v>
      </c>
      <c r="EP59" s="58"/>
      <c r="EQ59" s="2"/>
      <c r="ER59" s="58"/>
      <c r="ES59" s="2"/>
      <c r="ET59" s="58"/>
      <c r="EU59" s="2"/>
      <c r="EV59" s="58"/>
      <c r="EW59" s="2"/>
      <c r="EX59" s="58"/>
      <c r="EY59" s="2"/>
      <c r="EZ59" s="58"/>
      <c r="FA59" s="2"/>
      <c r="FB59" s="58"/>
      <c r="FD59" s="58"/>
      <c r="FF59" s="58"/>
      <c r="FH59" s="58"/>
      <c r="FJ59" s="58"/>
      <c r="FL59" s="58"/>
      <c r="FN59" s="58"/>
      <c r="FP59" s="58"/>
      <c r="FR59" s="58"/>
      <c r="FT59" s="58"/>
      <c r="FV59" s="58"/>
      <c r="FX59" s="58"/>
      <c r="FZ59" s="58"/>
      <c r="GB59" s="58"/>
      <c r="GD59" s="58"/>
      <c r="GF59" s="58"/>
      <c r="GH59" s="58"/>
      <c r="GJ59" s="58"/>
    </row>
    <row r="60" spans="2:193" x14ac:dyDescent="0.25">
      <c r="CF60" s="40">
        <f>CF34</f>
        <v>113015221.32000002</v>
      </c>
      <c r="CH60" s="40">
        <f>CH34</f>
        <v>131843095.59999999</v>
      </c>
      <c r="CJ60" s="40" t="e">
        <f>CJ18</f>
        <v>#REF!</v>
      </c>
      <c r="CL60" s="40"/>
      <c r="CN60" s="40"/>
      <c r="CP60" s="40"/>
      <c r="CR60" s="40"/>
      <c r="CT60" s="40"/>
      <c r="CV60" s="59" t="e">
        <f>CV18</f>
        <v>#REF!</v>
      </c>
      <c r="CX60" s="59" t="e">
        <f>CX18</f>
        <v>#REF!</v>
      </c>
      <c r="CZ60" s="59" t="e">
        <f>CZ18</f>
        <v>#REF!</v>
      </c>
      <c r="DB60" s="59" t="e">
        <f>DB18</f>
        <v>#REF!</v>
      </c>
      <c r="DD60" s="59" t="e">
        <f>DD18</f>
        <v>#REF!</v>
      </c>
      <c r="DF60" s="59" t="e">
        <f>DF18</f>
        <v>#REF!</v>
      </c>
      <c r="DH60" s="59" t="e">
        <f>DH18</f>
        <v>#REF!</v>
      </c>
      <c r="DJ60" s="59" t="e">
        <f>DJ18</f>
        <v>#REF!</v>
      </c>
      <c r="DL60" s="59" t="e">
        <f>DL18</f>
        <v>#REF!</v>
      </c>
      <c r="DN60" s="59" t="e">
        <f>DN18</f>
        <v>#REF!</v>
      </c>
      <c r="DP60" s="59" t="e">
        <f>DP18</f>
        <v>#REF!</v>
      </c>
      <c r="DR60" s="59" t="e">
        <f>DR18</f>
        <v>#REF!</v>
      </c>
      <c r="DT60" s="59" t="e">
        <f>DT18</f>
        <v>#REF!</v>
      </c>
      <c r="DV60" s="59" t="e">
        <f>DV18</f>
        <v>#REF!</v>
      </c>
      <c r="DX60" s="59" t="e">
        <f>DX18</f>
        <v>#REF!</v>
      </c>
      <c r="DZ60" s="59" t="e">
        <f>DZ18</f>
        <v>#REF!</v>
      </c>
      <c r="EB60" s="59" t="e">
        <f>EB18</f>
        <v>#REF!</v>
      </c>
      <c r="ED60" s="59" t="e">
        <f>ED18</f>
        <v>#REF!</v>
      </c>
      <c r="EF60" s="59" t="e">
        <f>EF18</f>
        <v>#REF!</v>
      </c>
      <c r="EH60" s="59" t="e">
        <f>EH18</f>
        <v>#REF!</v>
      </c>
      <c r="EJ60" s="59" t="e">
        <f>EJ18</f>
        <v>#REF!</v>
      </c>
      <c r="EL60" s="59" t="e">
        <f>EL18</f>
        <v>#REF!</v>
      </c>
      <c r="EN60" s="59" t="e">
        <f>EN18</f>
        <v>#REF!</v>
      </c>
      <c r="EP60" s="59"/>
      <c r="EQ60" s="2"/>
      <c r="ER60" s="59"/>
      <c r="ES60" s="2"/>
      <c r="ET60" s="59"/>
      <c r="EU60" s="2"/>
      <c r="EV60" s="59"/>
      <c r="EW60" s="2"/>
      <c r="EX60" s="59"/>
      <c r="EY60" s="2"/>
      <c r="EZ60" s="59"/>
      <c r="FA60" s="2"/>
      <c r="FB60" s="59"/>
      <c r="FD60" s="59"/>
      <c r="FF60" s="59"/>
      <c r="FH60" s="59"/>
      <c r="FJ60" s="59"/>
      <c r="FL60" s="59"/>
      <c r="FN60" s="59"/>
      <c r="FP60" s="59"/>
      <c r="FR60" s="59"/>
      <c r="FT60" s="59"/>
      <c r="FV60" s="59"/>
      <c r="FX60" s="59"/>
      <c r="FZ60" s="59"/>
      <c r="GB60" s="59"/>
      <c r="GD60" s="59"/>
      <c r="GF60" s="59"/>
      <c r="GH60" s="59"/>
      <c r="GJ60" s="59"/>
    </row>
    <row r="61" spans="2:193" x14ac:dyDescent="0.25">
      <c r="BT61" s="60">
        <f>BT18-BT59</f>
        <v>-97893.027739644051</v>
      </c>
      <c r="BV61" s="60" t="e">
        <f>BV18-BV59</f>
        <v>#REF!</v>
      </c>
      <c r="BX61" s="60" t="e">
        <f>BX18-BX59</f>
        <v>#REF!</v>
      </c>
      <c r="BZ61" s="60"/>
      <c r="CB61" s="60"/>
      <c r="CD61" s="60"/>
      <c r="CF61" s="60"/>
      <c r="CH61" s="60"/>
      <c r="CJ61" s="60"/>
      <c r="CL61" s="60" t="e">
        <f>CL59-CL18</f>
        <v>#REF!</v>
      </c>
      <c r="CN61" s="60" t="e">
        <f>CN59-CN18</f>
        <v>#REF!</v>
      </c>
      <c r="CP61" s="60" t="e">
        <f>CP59-CP18</f>
        <v>#REF!</v>
      </c>
      <c r="CR61" s="60" t="e">
        <f>CR59-CR18</f>
        <v>#REF!</v>
      </c>
      <c r="CT61" s="60">
        <v>0</v>
      </c>
      <c r="CV61" s="61" t="e">
        <f>CV59-CV60</f>
        <v>#REF!</v>
      </c>
      <c r="CX61" s="61" t="e">
        <f>CX59-CX60</f>
        <v>#REF!</v>
      </c>
      <c r="CZ61" s="61" t="e">
        <f>CZ59-CZ60</f>
        <v>#REF!</v>
      </c>
      <c r="DB61" s="61" t="e">
        <f>DB59-DB60</f>
        <v>#REF!</v>
      </c>
      <c r="DD61" s="61" t="e">
        <f>DD59-DD60</f>
        <v>#REF!</v>
      </c>
      <c r="DF61" s="61" t="e">
        <f>DF59-DF60</f>
        <v>#REF!</v>
      </c>
      <c r="DH61" s="61" t="e">
        <f>DH59-DH60</f>
        <v>#REF!</v>
      </c>
      <c r="DJ61" s="61" t="e">
        <f>DJ59-DJ60</f>
        <v>#REF!</v>
      </c>
      <c r="DL61" s="61" t="e">
        <f>DL59-DL60</f>
        <v>#REF!</v>
      </c>
      <c r="DN61" s="61" t="e">
        <f>DN59-DN60</f>
        <v>#REF!</v>
      </c>
      <c r="DP61" s="61" t="e">
        <f>DP59-DP60</f>
        <v>#REF!</v>
      </c>
      <c r="DR61" s="61" t="e">
        <f>DR59-DR60</f>
        <v>#REF!</v>
      </c>
      <c r="DT61" s="61" t="e">
        <f>DT59-DT60</f>
        <v>#REF!</v>
      </c>
      <c r="DV61" s="61" t="e">
        <f>DV59-DV60</f>
        <v>#REF!</v>
      </c>
      <c r="DX61" s="61" t="e">
        <f>DX59-DX60</f>
        <v>#REF!</v>
      </c>
      <c r="DZ61" s="61" t="e">
        <f>DZ59-DZ60</f>
        <v>#REF!</v>
      </c>
      <c r="EB61" s="61" t="e">
        <f>EB59-EB60</f>
        <v>#REF!</v>
      </c>
      <c r="ED61" s="61" t="e">
        <f>ED59-ED60</f>
        <v>#REF!</v>
      </c>
      <c r="EF61" s="61" t="e">
        <f>EF59-EF60</f>
        <v>#REF!</v>
      </c>
      <c r="EH61" s="61" t="e">
        <f>EH59-EH60</f>
        <v>#REF!</v>
      </c>
      <c r="EJ61" s="61" t="e">
        <f>EJ59-EJ60</f>
        <v>#REF!</v>
      </c>
      <c r="EL61" s="61" t="e">
        <f>EL59-EL60</f>
        <v>#REF!</v>
      </c>
      <c r="EN61" s="61" t="e">
        <f>EN59-EN60</f>
        <v>#REF!</v>
      </c>
      <c r="EP61" s="61"/>
      <c r="EQ61" s="2"/>
      <c r="ER61" s="61"/>
      <c r="ES61" s="2"/>
      <c r="ET61" s="61"/>
      <c r="EU61" s="2"/>
      <c r="EV61" s="61"/>
      <c r="EW61" s="2"/>
      <c r="EX61" s="61"/>
      <c r="EY61" s="2"/>
      <c r="EZ61" s="61"/>
      <c r="FA61" s="2"/>
      <c r="FB61" s="61"/>
      <c r="FD61" s="61"/>
      <c r="FF61" s="61"/>
      <c r="FH61" s="61"/>
      <c r="FJ61" s="61"/>
      <c r="FL61" s="61"/>
      <c r="FN61" s="61"/>
      <c r="FP61" s="61"/>
      <c r="FR61" s="61"/>
      <c r="FT61" s="61"/>
      <c r="FV61" s="61"/>
      <c r="FX61" s="61"/>
      <c r="FZ61" s="61"/>
      <c r="GB61" s="61"/>
      <c r="GD61" s="61"/>
      <c r="GF61" s="61"/>
      <c r="GH61" s="61"/>
      <c r="GJ61" s="61"/>
    </row>
    <row r="62" spans="2:193" x14ac:dyDescent="0.25">
      <c r="CF62" s="62">
        <f>CF60-CF59</f>
        <v>-31241533.876666665</v>
      </c>
      <c r="CH62" s="62">
        <f>CH60-CH59</f>
        <v>-31544470.634000033</v>
      </c>
      <c r="CJ62" s="62" t="e">
        <f>CJ60-CJ59</f>
        <v>#REF!</v>
      </c>
      <c r="CL62" s="62"/>
      <c r="CN62" s="62"/>
      <c r="CP62" s="62"/>
      <c r="CR62" s="62"/>
      <c r="CT62" s="62"/>
      <c r="CV62" s="62"/>
      <c r="CX62" s="62"/>
      <c r="CZ62" s="62"/>
      <c r="DB62" s="62"/>
      <c r="DD62" s="62"/>
      <c r="DF62" s="62"/>
      <c r="DH62" s="62"/>
      <c r="DJ62" s="62"/>
      <c r="DL62" s="62"/>
      <c r="DN62" s="62"/>
      <c r="DP62" s="62"/>
      <c r="DR62" s="62"/>
      <c r="DT62" s="62"/>
      <c r="DV62" s="62"/>
      <c r="DX62" s="62"/>
      <c r="DZ62" s="62"/>
      <c r="EB62" s="62"/>
      <c r="ED62" s="62"/>
      <c r="EF62" s="62"/>
      <c r="EH62" s="62"/>
      <c r="EJ62" s="62"/>
      <c r="EL62" s="62"/>
      <c r="EN62" s="62"/>
      <c r="EP62" s="62"/>
      <c r="EQ62" s="2"/>
      <c r="ER62" s="62"/>
      <c r="ES62" s="2"/>
      <c r="ET62" s="62"/>
      <c r="EU62" s="2"/>
      <c r="EV62" s="62"/>
      <c r="EW62" s="2"/>
      <c r="EX62" s="62"/>
      <c r="EY62" s="2"/>
      <c r="EZ62" s="62"/>
      <c r="FA62" s="2"/>
      <c r="FB62" s="62"/>
      <c r="FD62" s="62"/>
      <c r="FF62" s="62"/>
      <c r="FH62" s="62"/>
      <c r="FJ62" s="62"/>
      <c r="FL62" s="62"/>
      <c r="FN62" s="62"/>
      <c r="FP62" s="62"/>
      <c r="FR62" s="62"/>
      <c r="FT62" s="62"/>
      <c r="FV62" s="62"/>
      <c r="FX62" s="62"/>
      <c r="FZ62" s="62"/>
      <c r="GB62" s="62"/>
      <c r="GD62" s="62"/>
      <c r="GF62" s="62"/>
      <c r="GH62" s="62"/>
      <c r="GJ62" s="62"/>
    </row>
    <row r="63" spans="2:193" x14ac:dyDescent="0.25">
      <c r="EQ63" s="2"/>
      <c r="ES63" s="2"/>
      <c r="EU63" s="2"/>
      <c r="EW63" s="2"/>
      <c r="EY63" s="2"/>
      <c r="FA63" s="2"/>
    </row>
  </sheetData>
  <mergeCells count="192"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>Breede Valley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</cp:lastModifiedBy>
  <dcterms:created xsi:type="dcterms:W3CDTF">2023-06-13T07:15:40Z</dcterms:created>
  <dcterms:modified xsi:type="dcterms:W3CDTF">2023-06-13T07:21:50Z</dcterms:modified>
</cp:coreProperties>
</file>