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6C64A761-E1B3-4A01-BCC3-721944025866}" xr6:coauthVersionLast="45" xr6:coauthVersionMax="45" xr10:uidLastSave="{00000000-0000-0000-0000-000000000000}"/>
  <bookViews>
    <workbookView xWindow="-120" yWindow="-120" windowWidth="24240" windowHeight="13140" xr2:uid="{1D250E6E-6179-4784-8076-60D7E4A75508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Equivalents'!$A$1:$AC$42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57" i="1" l="1"/>
  <c r="BV57" i="1"/>
  <c r="BT57" i="1"/>
  <c r="BP55" i="1"/>
  <c r="BE48" i="1"/>
  <c r="BC48" i="1"/>
  <c r="BA48" i="1"/>
  <c r="AY48" i="1"/>
  <c r="AW48" i="1"/>
  <c r="AU48" i="1"/>
  <c r="AS48" i="1"/>
  <c r="Z48" i="1"/>
  <c r="Z47" i="1"/>
  <c r="Z45" i="1"/>
  <c r="FR32" i="1"/>
  <c r="FJ32" i="1"/>
  <c r="FB32" i="1"/>
  <c r="ET32" i="1"/>
  <c r="EL32" i="1"/>
  <c r="ED32" i="1"/>
  <c r="DV32" i="1"/>
  <c r="DN32" i="1"/>
  <c r="DF32" i="1"/>
  <c r="CX32" i="1"/>
  <c r="CP32" i="1"/>
  <c r="CH32" i="1"/>
  <c r="BZ32" i="1"/>
  <c r="BR32" i="1"/>
  <c r="BJ32" i="1"/>
  <c r="BB32" i="1"/>
  <c r="AT32" i="1"/>
  <c r="AL32" i="1"/>
  <c r="AD32" i="1"/>
  <c r="V32" i="1"/>
  <c r="N32" i="1"/>
  <c r="F32" i="1"/>
  <c r="BT30" i="1"/>
  <c r="BP30" i="1"/>
  <c r="FT28" i="1"/>
  <c r="FT32" i="1" s="1"/>
  <c r="FR28" i="1"/>
  <c r="FP28" i="1"/>
  <c r="FP32" i="1" s="1"/>
  <c r="FN28" i="1"/>
  <c r="FN32" i="1" s="1"/>
  <c r="FL28" i="1"/>
  <c r="FL32" i="1" s="1"/>
  <c r="FJ28" i="1"/>
  <c r="FH28" i="1"/>
  <c r="FH32" i="1" s="1"/>
  <c r="FF28" i="1"/>
  <c r="FF32" i="1" s="1"/>
  <c r="FD28" i="1"/>
  <c r="FD32" i="1" s="1"/>
  <c r="FB28" i="1"/>
  <c r="EZ28" i="1"/>
  <c r="EZ32" i="1" s="1"/>
  <c r="EX28" i="1"/>
  <c r="EX32" i="1" s="1"/>
  <c r="EV28" i="1"/>
  <c r="EV32" i="1" s="1"/>
  <c r="ET28" i="1"/>
  <c r="ER28" i="1"/>
  <c r="ER32" i="1" s="1"/>
  <c r="EP28" i="1"/>
  <c r="EP32" i="1" s="1"/>
  <c r="EN28" i="1"/>
  <c r="EN32" i="1" s="1"/>
  <c r="EL28" i="1"/>
  <c r="EJ28" i="1"/>
  <c r="EJ32" i="1" s="1"/>
  <c r="EH28" i="1"/>
  <c r="EH32" i="1" s="1"/>
  <c r="EF28" i="1"/>
  <c r="EF32" i="1" s="1"/>
  <c r="ED28" i="1"/>
  <c r="EB28" i="1"/>
  <c r="EB32" i="1" s="1"/>
  <c r="DZ28" i="1"/>
  <c r="DZ32" i="1" s="1"/>
  <c r="DX28" i="1"/>
  <c r="DX32" i="1" s="1"/>
  <c r="DV28" i="1"/>
  <c r="DT28" i="1"/>
  <c r="DT32" i="1" s="1"/>
  <c r="DR28" i="1"/>
  <c r="DR32" i="1" s="1"/>
  <c r="DP28" i="1"/>
  <c r="DP32" i="1" s="1"/>
  <c r="DN28" i="1"/>
  <c r="DL28" i="1"/>
  <c r="DL32" i="1" s="1"/>
  <c r="DJ28" i="1"/>
  <c r="DJ32" i="1" s="1"/>
  <c r="DH28" i="1"/>
  <c r="DH32" i="1" s="1"/>
  <c r="DF28" i="1"/>
  <c r="DD28" i="1"/>
  <c r="DD32" i="1" s="1"/>
  <c r="DB28" i="1"/>
  <c r="DB32" i="1" s="1"/>
  <c r="CZ28" i="1"/>
  <c r="CZ32" i="1" s="1"/>
  <c r="CX28" i="1"/>
  <c r="CV28" i="1"/>
  <c r="CV32" i="1" s="1"/>
  <c r="CT28" i="1"/>
  <c r="CT32" i="1" s="1"/>
  <c r="CR28" i="1"/>
  <c r="CR32" i="1" s="1"/>
  <c r="CP28" i="1"/>
  <c r="CN28" i="1"/>
  <c r="CN32" i="1" s="1"/>
  <c r="CL28" i="1"/>
  <c r="CL32" i="1" s="1"/>
  <c r="CJ28" i="1"/>
  <c r="CJ32" i="1" s="1"/>
  <c r="CH28" i="1"/>
  <c r="CF28" i="1"/>
  <c r="CF32" i="1" s="1"/>
  <c r="CD28" i="1"/>
  <c r="CD32" i="1" s="1"/>
  <c r="CB28" i="1"/>
  <c r="CB32" i="1" s="1"/>
  <c r="BZ28" i="1"/>
  <c r="BX28" i="1"/>
  <c r="BX32" i="1" s="1"/>
  <c r="BV28" i="1"/>
  <c r="BV32" i="1" s="1"/>
  <c r="BT28" i="1"/>
  <c r="BT32" i="1" s="1"/>
  <c r="BR28" i="1"/>
  <c r="BP28" i="1"/>
  <c r="BP32" i="1" s="1"/>
  <c r="BN28" i="1"/>
  <c r="BN32" i="1" s="1"/>
  <c r="BL28" i="1"/>
  <c r="BL32" i="1" s="1"/>
  <c r="BJ28" i="1"/>
  <c r="BH28" i="1"/>
  <c r="BH32" i="1" s="1"/>
  <c r="BF28" i="1"/>
  <c r="BF32" i="1" s="1"/>
  <c r="BD28" i="1"/>
  <c r="BD32" i="1" s="1"/>
  <c r="BB28" i="1"/>
  <c r="AZ28" i="1"/>
  <c r="AZ32" i="1" s="1"/>
  <c r="AX28" i="1"/>
  <c r="AX32" i="1" s="1"/>
  <c r="AV28" i="1"/>
  <c r="AV32" i="1" s="1"/>
  <c r="AT28" i="1"/>
  <c r="AR28" i="1"/>
  <c r="AR32" i="1" s="1"/>
  <c r="AP28" i="1"/>
  <c r="AP32" i="1" s="1"/>
  <c r="AN28" i="1"/>
  <c r="AN32" i="1" s="1"/>
  <c r="AL28" i="1"/>
  <c r="AJ28" i="1"/>
  <c r="AJ32" i="1" s="1"/>
  <c r="AH28" i="1"/>
  <c r="AH32" i="1" s="1"/>
  <c r="AF28" i="1"/>
  <c r="AF32" i="1" s="1"/>
  <c r="AD28" i="1"/>
  <c r="AB28" i="1"/>
  <c r="AB32" i="1" s="1"/>
  <c r="Z28" i="1"/>
  <c r="Z32" i="1" s="1"/>
  <c r="X28" i="1"/>
  <c r="X32" i="1" s="1"/>
  <c r="V28" i="1"/>
  <c r="T28" i="1"/>
  <c r="T32" i="1" s="1"/>
  <c r="R28" i="1"/>
  <c r="R32" i="1" s="1"/>
  <c r="P28" i="1"/>
  <c r="P32" i="1" s="1"/>
  <c r="N28" i="1"/>
  <c r="L28" i="1"/>
  <c r="L32" i="1" s="1"/>
  <c r="J28" i="1"/>
  <c r="J32" i="1" s="1"/>
  <c r="H28" i="1"/>
  <c r="H32" i="1" s="1"/>
  <c r="F28" i="1"/>
  <c r="D28" i="1"/>
  <c r="D32" i="1" s="1"/>
  <c r="B28" i="1"/>
  <c r="B32" i="1" s="1"/>
  <c r="FT22" i="1"/>
  <c r="FR22" i="1"/>
  <c r="FP22" i="1"/>
  <c r="FN22" i="1"/>
  <c r="FL22" i="1"/>
  <c r="FJ22" i="1"/>
  <c r="FH22" i="1"/>
  <c r="FF22" i="1"/>
  <c r="FD22" i="1"/>
  <c r="FB22" i="1"/>
  <c r="EZ22" i="1"/>
  <c r="EX22" i="1"/>
  <c r="EV22" i="1"/>
  <c r="ET22" i="1"/>
  <c r="ER22" i="1"/>
  <c r="EP22" i="1"/>
  <c r="EN22" i="1"/>
  <c r="EL22" i="1"/>
  <c r="EJ22" i="1"/>
  <c r="EH22" i="1"/>
  <c r="EF22" i="1"/>
  <c r="ED22" i="1"/>
  <c r="EB22" i="1"/>
  <c r="DZ22" i="1"/>
  <c r="DX22" i="1"/>
  <c r="DV22" i="1"/>
  <c r="DT22" i="1"/>
  <c r="DR22" i="1"/>
  <c r="DP22" i="1"/>
  <c r="DN22" i="1"/>
  <c r="DL22" i="1"/>
  <c r="DJ22" i="1"/>
  <c r="DH22" i="1"/>
  <c r="DF22" i="1"/>
  <c r="DD22" i="1"/>
  <c r="DB22" i="1"/>
  <c r="CZ22" i="1"/>
  <c r="CX22" i="1"/>
  <c r="CV22" i="1"/>
  <c r="CT22" i="1"/>
  <c r="CR22" i="1"/>
  <c r="CP22" i="1"/>
  <c r="CN22" i="1"/>
  <c r="CL22" i="1"/>
  <c r="CJ22" i="1"/>
  <c r="CH22" i="1"/>
  <c r="CF22" i="1"/>
  <c r="CD22" i="1"/>
  <c r="CB22" i="1"/>
  <c r="BZ22" i="1"/>
  <c r="BX22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B22" i="1"/>
  <c r="FU16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E15" i="1"/>
  <c r="FU14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J14" i="1"/>
  <c r="DK14" i="1" s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FT13" i="1"/>
  <c r="FU13" i="1" s="1"/>
  <c r="FR13" i="1"/>
  <c r="FS13" i="1" s="1"/>
  <c r="FP13" i="1"/>
  <c r="FQ13" i="1" s="1"/>
  <c r="FN13" i="1"/>
  <c r="FO13" i="1" s="1"/>
  <c r="FL13" i="1"/>
  <c r="FM13" i="1" s="1"/>
  <c r="FJ13" i="1"/>
  <c r="FK13" i="1" s="1"/>
  <c r="FH13" i="1"/>
  <c r="FI13" i="1" s="1"/>
  <c r="FF13" i="1"/>
  <c r="FG13" i="1" s="1"/>
  <c r="FD13" i="1"/>
  <c r="FE13" i="1" s="1"/>
  <c r="FB13" i="1"/>
  <c r="FC13" i="1" s="1"/>
  <c r="EZ13" i="1"/>
  <c r="FA13" i="1" s="1"/>
  <c r="EX13" i="1"/>
  <c r="EY13" i="1" s="1"/>
  <c r="EV13" i="1"/>
  <c r="EW13" i="1" s="1"/>
  <c r="ET13" i="1"/>
  <c r="EU13" i="1" s="1"/>
  <c r="ER13" i="1"/>
  <c r="ES13" i="1" s="1"/>
  <c r="EP13" i="1"/>
  <c r="EQ13" i="1" s="1"/>
  <c r="EN13" i="1"/>
  <c r="EO13" i="1" s="1"/>
  <c r="EL13" i="1"/>
  <c r="EM13" i="1" s="1"/>
  <c r="EJ13" i="1"/>
  <c r="EK13" i="1" s="1"/>
  <c r="EH13" i="1"/>
  <c r="EI13" i="1" s="1"/>
  <c r="EF13" i="1"/>
  <c r="EG13" i="1" s="1"/>
  <c r="ED13" i="1"/>
  <c r="EE13" i="1" s="1"/>
  <c r="EB13" i="1"/>
  <c r="EC13" i="1" s="1"/>
  <c r="DZ13" i="1"/>
  <c r="EA13" i="1" s="1"/>
  <c r="DX13" i="1"/>
  <c r="DY13" i="1" s="1"/>
  <c r="DV13" i="1"/>
  <c r="DW13" i="1" s="1"/>
  <c r="DT13" i="1"/>
  <c r="DU13" i="1" s="1"/>
  <c r="DR13" i="1"/>
  <c r="DS13" i="1" s="1"/>
  <c r="DP13" i="1"/>
  <c r="DQ13" i="1" s="1"/>
  <c r="DN13" i="1"/>
  <c r="DO13" i="1" s="1"/>
  <c r="DL13" i="1"/>
  <c r="DM13" i="1" s="1"/>
  <c r="DJ13" i="1"/>
  <c r="DK13" i="1" s="1"/>
  <c r="DH13" i="1"/>
  <c r="DI13" i="1" s="1"/>
  <c r="DF13" i="1"/>
  <c r="DG13" i="1" s="1"/>
  <c r="DD13" i="1"/>
  <c r="DE13" i="1" s="1"/>
  <c r="DB13" i="1"/>
  <c r="DC13" i="1" s="1"/>
  <c r="CZ13" i="1"/>
  <c r="DA13" i="1" s="1"/>
  <c r="CX13" i="1"/>
  <c r="CY13" i="1" s="1"/>
  <c r="CV13" i="1"/>
  <c r="CW13" i="1" s="1"/>
  <c r="CT13" i="1"/>
  <c r="CU13" i="1" s="1"/>
  <c r="CR13" i="1"/>
  <c r="CS13" i="1" s="1"/>
  <c r="CP13" i="1"/>
  <c r="CQ13" i="1" s="1"/>
  <c r="CN13" i="1"/>
  <c r="CO13" i="1" s="1"/>
  <c r="CL13" i="1"/>
  <c r="CM13" i="1" s="1"/>
  <c r="CJ13" i="1"/>
  <c r="CK13" i="1" s="1"/>
  <c r="CH13" i="1"/>
  <c r="CI13" i="1" s="1"/>
  <c r="CF13" i="1"/>
  <c r="CG13" i="1" s="1"/>
  <c r="CE13" i="1"/>
  <c r="CD13" i="1"/>
  <c r="CB13" i="1"/>
  <c r="CC13" i="1" s="1"/>
  <c r="BZ13" i="1"/>
  <c r="CA13" i="1" s="1"/>
  <c r="BX13" i="1"/>
  <c r="BY13" i="1" s="1"/>
  <c r="BW13" i="1"/>
  <c r="BV13" i="1"/>
  <c r="BT13" i="1"/>
  <c r="BU13" i="1" s="1"/>
  <c r="BR13" i="1"/>
  <c r="BS13" i="1" s="1"/>
  <c r="BP13" i="1"/>
  <c r="BQ13" i="1" s="1"/>
  <c r="BO13" i="1"/>
  <c r="BN13" i="1"/>
  <c r="BL13" i="1"/>
  <c r="BM13" i="1" s="1"/>
  <c r="BJ13" i="1"/>
  <c r="BK13" i="1" s="1"/>
  <c r="BH13" i="1"/>
  <c r="BI13" i="1" s="1"/>
  <c r="BF13" i="1"/>
  <c r="BG13" i="1" s="1"/>
  <c r="BD13" i="1"/>
  <c r="BE13" i="1" s="1"/>
  <c r="BB13" i="1"/>
  <c r="BC13" i="1" s="1"/>
  <c r="AZ13" i="1"/>
  <c r="BA13" i="1" s="1"/>
  <c r="AX13" i="1"/>
  <c r="AY13" i="1" s="1"/>
  <c r="AV13" i="1"/>
  <c r="AW13" i="1" s="1"/>
  <c r="AT13" i="1"/>
  <c r="AU13" i="1" s="1"/>
  <c r="AR13" i="1"/>
  <c r="AS13" i="1" s="1"/>
  <c r="AP13" i="1"/>
  <c r="AQ13" i="1" s="1"/>
  <c r="AN13" i="1"/>
  <c r="AO13" i="1" s="1"/>
  <c r="AL13" i="1"/>
  <c r="AM13" i="1" s="1"/>
  <c r="AJ13" i="1"/>
  <c r="AK13" i="1" s="1"/>
  <c r="AH13" i="1"/>
  <c r="AI13" i="1" s="1"/>
  <c r="AF13" i="1"/>
  <c r="AG13" i="1" s="1"/>
  <c r="AD13" i="1"/>
  <c r="AE13" i="1" s="1"/>
  <c r="AB13" i="1"/>
  <c r="AC13" i="1" s="1"/>
  <c r="AA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H12" i="1"/>
  <c r="EI12" i="1" s="1"/>
  <c r="EF12" i="1"/>
  <c r="EG12" i="1" s="1"/>
  <c r="ED12" i="1"/>
  <c r="EE12" i="1" s="1"/>
  <c r="EB12" i="1"/>
  <c r="EC12" i="1" s="1"/>
  <c r="DZ12" i="1"/>
  <c r="EA12" i="1" s="1"/>
  <c r="DX12" i="1"/>
  <c r="DY12" i="1" s="1"/>
  <c r="DV12" i="1"/>
  <c r="DW12" i="1" s="1"/>
  <c r="DU12" i="1"/>
  <c r="DS12" i="1"/>
  <c r="DR12" i="1"/>
  <c r="DQ12" i="1"/>
  <c r="DN12" i="1"/>
  <c r="DO12" i="1" s="1"/>
  <c r="DM12" i="1"/>
  <c r="DK12" i="1"/>
  <c r="DH12" i="1"/>
  <c r="DI12" i="1" s="1"/>
  <c r="DF12" i="1"/>
  <c r="DG12" i="1" s="1"/>
  <c r="DD12" i="1"/>
  <c r="DE12" i="1" s="1"/>
  <c r="DB12" i="1"/>
  <c r="DC12" i="1" s="1"/>
  <c r="CZ12" i="1"/>
  <c r="DA12" i="1" s="1"/>
  <c r="CX12" i="1"/>
  <c r="CY12" i="1" s="1"/>
  <c r="CW12" i="1"/>
  <c r="CU12" i="1"/>
  <c r="CT12" i="1"/>
  <c r="CS12" i="1"/>
  <c r="CR12" i="1"/>
  <c r="CQ12" i="1"/>
  <c r="CO12" i="1"/>
  <c r="CM12" i="1"/>
  <c r="CK12" i="1"/>
  <c r="CI12" i="1"/>
  <c r="CH12" i="1"/>
  <c r="CG12" i="1"/>
  <c r="CE12" i="1"/>
  <c r="CC12" i="1"/>
  <c r="CB12" i="1"/>
  <c r="CA12" i="1"/>
  <c r="BX12" i="1"/>
  <c r="BY12" i="1" s="1"/>
  <c r="BV12" i="1"/>
  <c r="BW12" i="1" s="1"/>
  <c r="BT12" i="1"/>
  <c r="BU12" i="1" s="1"/>
  <c r="BS12" i="1"/>
  <c r="BQ12" i="1"/>
  <c r="BO12" i="1"/>
  <c r="BM12" i="1"/>
  <c r="BJ12" i="1"/>
  <c r="BK12" i="1" s="1"/>
  <c r="BH12" i="1"/>
  <c r="BI12" i="1" s="1"/>
  <c r="BF12" i="1"/>
  <c r="BG12" i="1" s="1"/>
  <c r="BE12" i="1"/>
  <c r="BC12" i="1"/>
  <c r="BB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FU11" i="1"/>
  <c r="FT11" i="1"/>
  <c r="FR11" i="1"/>
  <c r="FS11" i="1" s="1"/>
  <c r="FQ11" i="1"/>
  <c r="FP11" i="1"/>
  <c r="FO11" i="1"/>
  <c r="FN11" i="1"/>
  <c r="FM11" i="1"/>
  <c r="FL11" i="1"/>
  <c r="FJ11" i="1"/>
  <c r="FK11" i="1" s="1"/>
  <c r="FH11" i="1"/>
  <c r="FI11" i="1" s="1"/>
  <c r="FF11" i="1"/>
  <c r="FG11" i="1" s="1"/>
  <c r="FD11" i="1"/>
  <c r="FE11" i="1" s="1"/>
  <c r="FB11" i="1"/>
  <c r="FC11" i="1" s="1"/>
  <c r="EZ11" i="1"/>
  <c r="FA11" i="1" s="1"/>
  <c r="EX11" i="1"/>
  <c r="EY11" i="1" s="1"/>
  <c r="EV11" i="1"/>
  <c r="EW11" i="1" s="1"/>
  <c r="ET11" i="1"/>
  <c r="EU11" i="1" s="1"/>
  <c r="ER11" i="1"/>
  <c r="ES11" i="1" s="1"/>
  <c r="EP11" i="1"/>
  <c r="EQ11" i="1" s="1"/>
  <c r="EN11" i="1"/>
  <c r="EO11" i="1" s="1"/>
  <c r="EL11" i="1"/>
  <c r="EM11" i="1" s="1"/>
  <c r="EJ11" i="1"/>
  <c r="EK11" i="1" s="1"/>
  <c r="EH11" i="1"/>
  <c r="EI11" i="1" s="1"/>
  <c r="EF11" i="1"/>
  <c r="EG11" i="1" s="1"/>
  <c r="ED11" i="1"/>
  <c r="EE11" i="1" s="1"/>
  <c r="EB11" i="1"/>
  <c r="EC11" i="1" s="1"/>
  <c r="DZ11" i="1"/>
  <c r="EA11" i="1" s="1"/>
  <c r="DX11" i="1"/>
  <c r="DY11" i="1" s="1"/>
  <c r="DV11" i="1"/>
  <c r="DW11" i="1" s="1"/>
  <c r="DT11" i="1"/>
  <c r="DU11" i="1" s="1"/>
  <c r="DR11" i="1"/>
  <c r="DS11" i="1" s="1"/>
  <c r="DP11" i="1"/>
  <c r="DQ11" i="1" s="1"/>
  <c r="DN11" i="1"/>
  <c r="DO11" i="1" s="1"/>
  <c r="DL11" i="1"/>
  <c r="DM11" i="1" s="1"/>
  <c r="DJ11" i="1"/>
  <c r="DK11" i="1" s="1"/>
  <c r="DH11" i="1"/>
  <c r="DI11" i="1" s="1"/>
  <c r="DF11" i="1"/>
  <c r="DG11" i="1" s="1"/>
  <c r="DD11" i="1"/>
  <c r="DE11" i="1" s="1"/>
  <c r="DB11" i="1"/>
  <c r="DC11" i="1" s="1"/>
  <c r="CZ11" i="1"/>
  <c r="DA11" i="1" s="1"/>
  <c r="CX11" i="1"/>
  <c r="CY11" i="1" s="1"/>
  <c r="CV11" i="1"/>
  <c r="CW11" i="1" s="1"/>
  <c r="CT11" i="1"/>
  <c r="CU11" i="1" s="1"/>
  <c r="CR11" i="1"/>
  <c r="CS11" i="1" s="1"/>
  <c r="CP11" i="1"/>
  <c r="CQ11" i="1" s="1"/>
  <c r="CN11" i="1"/>
  <c r="CO11" i="1" s="1"/>
  <c r="CL11" i="1"/>
  <c r="CM11" i="1" s="1"/>
  <c r="CJ11" i="1"/>
  <c r="CK11" i="1" s="1"/>
  <c r="CH11" i="1"/>
  <c r="CI11" i="1" s="1"/>
  <c r="CF11" i="1"/>
  <c r="CG11" i="1" s="1"/>
  <c r="CE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FT10" i="1"/>
  <c r="FU10" i="1" s="1"/>
  <c r="FS10" i="1"/>
  <c r="FR10" i="1"/>
  <c r="FP10" i="1"/>
  <c r="FQ10" i="1" s="1"/>
  <c r="FO10" i="1"/>
  <c r="FN10" i="1"/>
  <c r="FL10" i="1"/>
  <c r="FM10" i="1" s="1"/>
  <c r="FK10" i="1"/>
  <c r="FJ10" i="1"/>
  <c r="FH10" i="1"/>
  <c r="FI10" i="1" s="1"/>
  <c r="FF10" i="1"/>
  <c r="FG10" i="1" s="1"/>
  <c r="FD10" i="1"/>
  <c r="FE10" i="1" s="1"/>
  <c r="FB10" i="1"/>
  <c r="FC10" i="1" s="1"/>
  <c r="EZ10" i="1"/>
  <c r="FA10" i="1" s="1"/>
  <c r="EX10" i="1"/>
  <c r="EY10" i="1" s="1"/>
  <c r="EV10" i="1"/>
  <c r="EW10" i="1" s="1"/>
  <c r="ET10" i="1"/>
  <c r="EU10" i="1" s="1"/>
  <c r="ER10" i="1"/>
  <c r="ES10" i="1" s="1"/>
  <c r="EP10" i="1"/>
  <c r="EQ10" i="1" s="1"/>
  <c r="EN10" i="1"/>
  <c r="EO10" i="1" s="1"/>
  <c r="EL10" i="1"/>
  <c r="EM10" i="1" s="1"/>
  <c r="EJ10" i="1"/>
  <c r="EK10" i="1" s="1"/>
  <c r="EH10" i="1"/>
  <c r="EI10" i="1" s="1"/>
  <c r="EF10" i="1"/>
  <c r="EG10" i="1" s="1"/>
  <c r="ED10" i="1"/>
  <c r="EE10" i="1" s="1"/>
  <c r="EB10" i="1"/>
  <c r="EC10" i="1" s="1"/>
  <c r="DZ10" i="1"/>
  <c r="EA10" i="1" s="1"/>
  <c r="DX10" i="1"/>
  <c r="DY10" i="1" s="1"/>
  <c r="DV10" i="1"/>
  <c r="DW10" i="1" s="1"/>
  <c r="DT10" i="1"/>
  <c r="DU10" i="1" s="1"/>
  <c r="DR10" i="1"/>
  <c r="DS10" i="1" s="1"/>
  <c r="DP10" i="1"/>
  <c r="DQ10" i="1" s="1"/>
  <c r="DN10" i="1"/>
  <c r="DO10" i="1" s="1"/>
  <c r="DL10" i="1"/>
  <c r="DM10" i="1" s="1"/>
  <c r="DJ10" i="1"/>
  <c r="DK10" i="1" s="1"/>
  <c r="DH10" i="1"/>
  <c r="DI10" i="1" s="1"/>
  <c r="DF10" i="1"/>
  <c r="DG10" i="1" s="1"/>
  <c r="DD10" i="1"/>
  <c r="DE10" i="1" s="1"/>
  <c r="DB10" i="1"/>
  <c r="DC10" i="1" s="1"/>
  <c r="CZ10" i="1"/>
  <c r="DA10" i="1" s="1"/>
  <c r="CX10" i="1"/>
  <c r="CY10" i="1" s="1"/>
  <c r="CV10" i="1"/>
  <c r="CW10" i="1" s="1"/>
  <c r="CT10" i="1"/>
  <c r="CU10" i="1" s="1"/>
  <c r="CR10" i="1"/>
  <c r="CS10" i="1" s="1"/>
  <c r="CP10" i="1"/>
  <c r="CQ10" i="1" s="1"/>
  <c r="CN10" i="1"/>
  <c r="CO10" i="1" s="1"/>
  <c r="CL10" i="1"/>
  <c r="CM10" i="1" s="1"/>
  <c r="CJ10" i="1"/>
  <c r="CK10" i="1" s="1"/>
  <c r="CH10" i="1"/>
  <c r="CI10" i="1" s="1"/>
  <c r="CF10" i="1"/>
  <c r="CG10" i="1" s="1"/>
  <c r="CE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Z17" i="1" s="1"/>
  <c r="Y10" i="1"/>
  <c r="X10" i="1"/>
  <c r="W10" i="1"/>
  <c r="V10" i="1"/>
  <c r="U10" i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D10" i="1"/>
  <c r="E10" i="1" s="1"/>
  <c r="B10" i="1"/>
  <c r="C10" i="1" s="1"/>
  <c r="FU9" i="1"/>
  <c r="FS9" i="1"/>
  <c r="FQ9" i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J9" i="1"/>
  <c r="DI9" i="1"/>
  <c r="DH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X9" i="1"/>
  <c r="BY9" i="1" s="1"/>
  <c r="BV9" i="1"/>
  <c r="BW9" i="1" s="1"/>
  <c r="BT9" i="1"/>
  <c r="BU9" i="1" s="1"/>
  <c r="BR9" i="1"/>
  <c r="BS9" i="1" s="1"/>
  <c r="BQ9" i="1"/>
  <c r="BO9" i="1"/>
  <c r="BM9" i="1"/>
  <c r="BK9" i="1"/>
  <c r="BH9" i="1"/>
  <c r="BI9" i="1" s="1"/>
  <c r="BF9" i="1"/>
  <c r="BG9" i="1" s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/>
  <c r="M9" i="1" s="1"/>
  <c r="J9" i="1"/>
  <c r="K9" i="1" s="1"/>
  <c r="I9" i="1"/>
  <c r="G9" i="1"/>
  <c r="E9" i="1"/>
  <c r="C9" i="1"/>
  <c r="FT8" i="1"/>
  <c r="FU8" i="1" s="1"/>
  <c r="FR8" i="1"/>
  <c r="FS8" i="1" s="1"/>
  <c r="FP8" i="1"/>
  <c r="FQ8" i="1" s="1"/>
  <c r="FN8" i="1"/>
  <c r="FO8" i="1" s="1"/>
  <c r="FL8" i="1"/>
  <c r="FM8" i="1" s="1"/>
  <c r="FJ8" i="1"/>
  <c r="FK8" i="1" s="1"/>
  <c r="FH8" i="1"/>
  <c r="FI8" i="1" s="1"/>
  <c r="FF8" i="1"/>
  <c r="FG8" i="1" s="1"/>
  <c r="FD8" i="1"/>
  <c r="FE8" i="1" s="1"/>
  <c r="FB8" i="1"/>
  <c r="FC8" i="1" s="1"/>
  <c r="EZ8" i="1"/>
  <c r="FA8" i="1" s="1"/>
  <c r="EX8" i="1"/>
  <c r="EY8" i="1" s="1"/>
  <c r="EV8" i="1"/>
  <c r="EW8" i="1" s="1"/>
  <c r="ET8" i="1"/>
  <c r="EU8" i="1" s="1"/>
  <c r="ER8" i="1"/>
  <c r="ES8" i="1" s="1"/>
  <c r="EP8" i="1"/>
  <c r="EQ8" i="1" s="1"/>
  <c r="EN8" i="1"/>
  <c r="EO8" i="1" s="1"/>
  <c r="EL8" i="1"/>
  <c r="EM8" i="1" s="1"/>
  <c r="EJ8" i="1"/>
  <c r="EK8" i="1" s="1"/>
  <c r="EH8" i="1"/>
  <c r="EI8" i="1" s="1"/>
  <c r="EF8" i="1"/>
  <c r="EG8" i="1" s="1"/>
  <c r="ED8" i="1"/>
  <c r="EE8" i="1" s="1"/>
  <c r="EB8" i="1"/>
  <c r="EC8" i="1" s="1"/>
  <c r="DZ8" i="1"/>
  <c r="EA8" i="1" s="1"/>
  <c r="DX8" i="1"/>
  <c r="DY8" i="1" s="1"/>
  <c r="DV8" i="1"/>
  <c r="DW8" i="1" s="1"/>
  <c r="DT8" i="1"/>
  <c r="DU8" i="1" s="1"/>
  <c r="DR8" i="1"/>
  <c r="DS8" i="1" s="1"/>
  <c r="DP8" i="1"/>
  <c r="DQ8" i="1" s="1"/>
  <c r="DN8" i="1"/>
  <c r="DO8" i="1" s="1"/>
  <c r="DL8" i="1"/>
  <c r="DM8" i="1" s="1"/>
  <c r="DJ8" i="1"/>
  <c r="DK8" i="1" s="1"/>
  <c r="DH8" i="1"/>
  <c r="DI8" i="1" s="1"/>
  <c r="DF8" i="1"/>
  <c r="DG8" i="1" s="1"/>
  <c r="DD8" i="1"/>
  <c r="DE8" i="1" s="1"/>
  <c r="DB8" i="1"/>
  <c r="DC8" i="1" s="1"/>
  <c r="CZ8" i="1"/>
  <c r="DA8" i="1" s="1"/>
  <c r="CX8" i="1"/>
  <c r="CY8" i="1" s="1"/>
  <c r="CV8" i="1"/>
  <c r="CW8" i="1" s="1"/>
  <c r="CT8" i="1"/>
  <c r="CU8" i="1" s="1"/>
  <c r="CR8" i="1"/>
  <c r="CS8" i="1" s="1"/>
  <c r="CP8" i="1"/>
  <c r="CQ8" i="1" s="1"/>
  <c r="CN8" i="1"/>
  <c r="CO8" i="1" s="1"/>
  <c r="CL8" i="1"/>
  <c r="CM8" i="1" s="1"/>
  <c r="CJ8" i="1"/>
  <c r="CK8" i="1" s="1"/>
  <c r="CH8" i="1"/>
  <c r="CI8" i="1" s="1"/>
  <c r="CF8" i="1"/>
  <c r="CG8" i="1" s="1"/>
  <c r="CE8" i="1"/>
  <c r="CC8" i="1"/>
  <c r="CB8" i="1"/>
  <c r="CA8" i="1"/>
  <c r="BZ8" i="1"/>
  <c r="BY8" i="1"/>
  <c r="BX8" i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B7" i="1"/>
  <c r="BB17" i="1" s="1"/>
  <c r="BA7" i="1"/>
  <c r="AZ7" i="1"/>
  <c r="AX7" i="1"/>
  <c r="AY7" i="1" s="1"/>
  <c r="AW7" i="1"/>
  <c r="AV7" i="1"/>
  <c r="AT7" i="1"/>
  <c r="AU7" i="1" s="1"/>
  <c r="AS7" i="1"/>
  <c r="AR7" i="1"/>
  <c r="AP7" i="1"/>
  <c r="AQ7" i="1" s="1"/>
  <c r="AO7" i="1"/>
  <c r="AN7" i="1"/>
  <c r="AL7" i="1"/>
  <c r="AM7" i="1" s="1"/>
  <c r="AK7" i="1"/>
  <c r="AJ7" i="1"/>
  <c r="AH7" i="1"/>
  <c r="AI7" i="1" s="1"/>
  <c r="AG7" i="1"/>
  <c r="AF7" i="1"/>
  <c r="AD7" i="1"/>
  <c r="AE7" i="1" s="1"/>
  <c r="AC7" i="1"/>
  <c r="AB7" i="1"/>
  <c r="AA7" i="1"/>
  <c r="X7" i="1"/>
  <c r="Y7" i="1" s="1"/>
  <c r="W7" i="1"/>
  <c r="V7" i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F7" i="1"/>
  <c r="G7" i="1" s="1"/>
  <c r="D7" i="1"/>
  <c r="E7" i="1" s="1"/>
  <c r="B7" i="1"/>
  <c r="B17" i="1" s="1"/>
  <c r="FT6" i="1"/>
  <c r="FT17" i="1" s="1"/>
  <c r="FR6" i="1"/>
  <c r="FP6" i="1"/>
  <c r="FN6" i="1"/>
  <c r="FL6" i="1"/>
  <c r="FJ6" i="1"/>
  <c r="FH6" i="1"/>
  <c r="FF6" i="1"/>
  <c r="FD6" i="1"/>
  <c r="FB6" i="1"/>
  <c r="EZ6" i="1"/>
  <c r="EX6" i="1"/>
  <c r="EV6" i="1"/>
  <c r="ET6" i="1"/>
  <c r="ER6" i="1"/>
  <c r="EP6" i="1"/>
  <c r="EP17" i="1" s="1"/>
  <c r="EN6" i="1"/>
  <c r="EL6" i="1"/>
  <c r="EL17" i="1" s="1"/>
  <c r="EL58" i="1" s="1"/>
  <c r="EL59" i="1" s="1"/>
  <c r="EK6" i="1"/>
  <c r="EK17" i="1" s="1"/>
  <c r="EK18" i="1" s="1"/>
  <c r="EJ6" i="1"/>
  <c r="EJ17" i="1" s="1"/>
  <c r="EJ58" i="1" s="1"/>
  <c r="EJ59" i="1" s="1"/>
  <c r="EH6" i="1"/>
  <c r="EH17" i="1" s="1"/>
  <c r="EH58" i="1" s="1"/>
  <c r="EH59" i="1" s="1"/>
  <c r="EG6" i="1"/>
  <c r="EG17" i="1" s="1"/>
  <c r="EG18" i="1" s="1"/>
  <c r="EF6" i="1"/>
  <c r="EF17" i="1" s="1"/>
  <c r="EF58" i="1" s="1"/>
  <c r="EF59" i="1" s="1"/>
  <c r="ED6" i="1"/>
  <c r="ED17" i="1" s="1"/>
  <c r="ED58" i="1" s="1"/>
  <c r="ED59" i="1" s="1"/>
  <c r="EC6" i="1"/>
  <c r="EC17" i="1" s="1"/>
  <c r="EC18" i="1" s="1"/>
  <c r="EB6" i="1"/>
  <c r="EB17" i="1" s="1"/>
  <c r="EB58" i="1" s="1"/>
  <c r="EB59" i="1" s="1"/>
  <c r="DZ6" i="1"/>
  <c r="DZ17" i="1" s="1"/>
  <c r="DZ58" i="1" s="1"/>
  <c r="DZ59" i="1" s="1"/>
  <c r="DX6" i="1"/>
  <c r="DX17" i="1" s="1"/>
  <c r="DX58" i="1" s="1"/>
  <c r="DX59" i="1" s="1"/>
  <c r="DV6" i="1"/>
  <c r="DV17" i="1" s="1"/>
  <c r="DV58" i="1" s="1"/>
  <c r="DV59" i="1" s="1"/>
  <c r="DT6" i="1"/>
  <c r="DT17" i="1" s="1"/>
  <c r="DT58" i="1" s="1"/>
  <c r="DT59" i="1" s="1"/>
  <c r="DR6" i="1"/>
  <c r="DR17" i="1" s="1"/>
  <c r="DR58" i="1" s="1"/>
  <c r="DR59" i="1" s="1"/>
  <c r="DP6" i="1"/>
  <c r="DP17" i="1" s="1"/>
  <c r="DP58" i="1" s="1"/>
  <c r="DP59" i="1" s="1"/>
  <c r="DN6" i="1"/>
  <c r="DN17" i="1" s="1"/>
  <c r="DN58" i="1" s="1"/>
  <c r="DN59" i="1" s="1"/>
  <c r="DL6" i="1"/>
  <c r="DL17" i="1" s="1"/>
  <c r="DL58" i="1" s="1"/>
  <c r="DL59" i="1" s="1"/>
  <c r="DJ6" i="1"/>
  <c r="DJ17" i="1" s="1"/>
  <c r="DJ58" i="1" s="1"/>
  <c r="DJ59" i="1" s="1"/>
  <c r="DH6" i="1"/>
  <c r="DH17" i="1" s="1"/>
  <c r="DH58" i="1" s="1"/>
  <c r="DH59" i="1" s="1"/>
  <c r="DF6" i="1"/>
  <c r="DF17" i="1" s="1"/>
  <c r="DF58" i="1" s="1"/>
  <c r="DF59" i="1" s="1"/>
  <c r="DD6" i="1"/>
  <c r="DD17" i="1" s="1"/>
  <c r="DD58" i="1" s="1"/>
  <c r="DD59" i="1" s="1"/>
  <c r="DB6" i="1"/>
  <c r="DB17" i="1" s="1"/>
  <c r="DB58" i="1" s="1"/>
  <c r="DB59" i="1" s="1"/>
  <c r="CZ6" i="1"/>
  <c r="CZ17" i="1" s="1"/>
  <c r="CZ58" i="1" s="1"/>
  <c r="CZ59" i="1" s="1"/>
  <c r="CX6" i="1"/>
  <c r="CX17" i="1" s="1"/>
  <c r="CX58" i="1" s="1"/>
  <c r="CX59" i="1" s="1"/>
  <c r="CV6" i="1"/>
  <c r="CV17" i="1" s="1"/>
  <c r="CV58" i="1" s="1"/>
  <c r="CV59" i="1" s="1"/>
  <c r="CT6" i="1"/>
  <c r="CT17" i="1" s="1"/>
  <c r="CR6" i="1"/>
  <c r="CR17" i="1" s="1"/>
  <c r="CR59" i="1" s="1"/>
  <c r="CP6" i="1"/>
  <c r="CP17" i="1" s="1"/>
  <c r="CP59" i="1" s="1"/>
  <c r="CN6" i="1"/>
  <c r="CN17" i="1" s="1"/>
  <c r="CN59" i="1" s="1"/>
  <c r="CL6" i="1"/>
  <c r="CL17" i="1" s="1"/>
  <c r="CL59" i="1" s="1"/>
  <c r="CJ6" i="1"/>
  <c r="CJ17" i="1" s="1"/>
  <c r="CJ58" i="1" s="1"/>
  <c r="CJ60" i="1" s="1"/>
  <c r="CH6" i="1"/>
  <c r="CH17" i="1" s="1"/>
  <c r="CF6" i="1"/>
  <c r="CF17" i="1" s="1"/>
  <c r="CD6" i="1"/>
  <c r="CD17" i="1" s="1"/>
  <c r="CB6" i="1"/>
  <c r="CB17" i="1" s="1"/>
  <c r="BZ6" i="1"/>
  <c r="BZ17" i="1" s="1"/>
  <c r="BX6" i="1"/>
  <c r="BX17" i="1" s="1"/>
  <c r="BX59" i="1" s="1"/>
  <c r="BV6" i="1"/>
  <c r="BV17" i="1" s="1"/>
  <c r="BV59" i="1" s="1"/>
  <c r="BT6" i="1"/>
  <c r="BT17" i="1" s="1"/>
  <c r="BT59" i="1" s="1"/>
  <c r="BR6" i="1"/>
  <c r="BR17" i="1" s="1"/>
  <c r="BP6" i="1"/>
  <c r="BP17" i="1" s="1"/>
  <c r="BN6" i="1"/>
  <c r="BN17" i="1" s="1"/>
  <c r="BL6" i="1"/>
  <c r="BL17" i="1" s="1"/>
  <c r="BJ6" i="1"/>
  <c r="BJ17" i="1" s="1"/>
  <c r="BH6" i="1"/>
  <c r="BH17" i="1" s="1"/>
  <c r="BF6" i="1"/>
  <c r="BF17" i="1" s="1"/>
  <c r="BD6" i="1"/>
  <c r="BD17" i="1" s="1"/>
  <c r="BC6" i="1"/>
  <c r="BA6" i="1"/>
  <c r="BA17" i="1" s="1"/>
  <c r="BA18" i="1" s="1"/>
  <c r="AZ6" i="1"/>
  <c r="AZ17" i="1" s="1"/>
  <c r="AY6" i="1"/>
  <c r="AY17" i="1" s="1"/>
  <c r="AY18" i="1" s="1"/>
  <c r="AX6" i="1"/>
  <c r="AX17" i="1" s="1"/>
  <c r="AW6" i="1"/>
  <c r="AW17" i="1" s="1"/>
  <c r="AW18" i="1" s="1"/>
  <c r="AV6" i="1"/>
  <c r="AV17" i="1" s="1"/>
  <c r="AU6" i="1"/>
  <c r="AU17" i="1" s="1"/>
  <c r="AU18" i="1" s="1"/>
  <c r="AT6" i="1"/>
  <c r="AT17" i="1" s="1"/>
  <c r="AS6" i="1"/>
  <c r="AS17" i="1" s="1"/>
  <c r="AS18" i="1" s="1"/>
  <c r="AR6" i="1"/>
  <c r="AR17" i="1" s="1"/>
  <c r="AQ6" i="1"/>
  <c r="AQ17" i="1" s="1"/>
  <c r="AQ18" i="1" s="1"/>
  <c r="AP6" i="1"/>
  <c r="AP17" i="1" s="1"/>
  <c r="AO6" i="1"/>
  <c r="AO17" i="1" s="1"/>
  <c r="AO18" i="1" s="1"/>
  <c r="AN6" i="1"/>
  <c r="AN17" i="1" s="1"/>
  <c r="AN48" i="1" s="1"/>
  <c r="AM6" i="1"/>
  <c r="AM17" i="1" s="1"/>
  <c r="AM18" i="1" s="1"/>
  <c r="AL6" i="1"/>
  <c r="AL17" i="1" s="1"/>
  <c r="AL48" i="1" s="1"/>
  <c r="AK6" i="1"/>
  <c r="AK17" i="1" s="1"/>
  <c r="AK18" i="1" s="1"/>
  <c r="AJ6" i="1"/>
  <c r="AJ17" i="1" s="1"/>
  <c r="AJ48" i="1" s="1"/>
  <c r="AI6" i="1"/>
  <c r="AI17" i="1" s="1"/>
  <c r="AI18" i="1" s="1"/>
  <c r="AH6" i="1"/>
  <c r="AH17" i="1" s="1"/>
  <c r="AH48" i="1" s="1"/>
  <c r="AG6" i="1"/>
  <c r="AG17" i="1" s="1"/>
  <c r="AG18" i="1" s="1"/>
  <c r="AF6" i="1"/>
  <c r="AF17" i="1" s="1"/>
  <c r="AF48" i="1" s="1"/>
  <c r="AE6" i="1"/>
  <c r="AE17" i="1" s="1"/>
  <c r="AE18" i="1" s="1"/>
  <c r="AD6" i="1"/>
  <c r="AD17" i="1" s="1"/>
  <c r="AD48" i="1" s="1"/>
  <c r="AC6" i="1"/>
  <c r="AC17" i="1" s="1"/>
  <c r="AC18" i="1" s="1"/>
  <c r="AB6" i="1"/>
  <c r="AB17" i="1" s="1"/>
  <c r="AA6" i="1"/>
  <c r="AA17" i="1" s="1"/>
  <c r="AA18" i="1" s="1"/>
  <c r="X6" i="1"/>
  <c r="X17" i="1" s="1"/>
  <c r="V6" i="1"/>
  <c r="V17" i="1" s="1"/>
  <c r="T6" i="1"/>
  <c r="T17" i="1" s="1"/>
  <c r="R6" i="1"/>
  <c r="R17" i="1" s="1"/>
  <c r="P6" i="1"/>
  <c r="P17" i="1" s="1"/>
  <c r="N6" i="1"/>
  <c r="N17" i="1" s="1"/>
  <c r="L6" i="1"/>
  <c r="L17" i="1" s="1"/>
  <c r="J6" i="1"/>
  <c r="J17" i="1" s="1"/>
  <c r="H6" i="1"/>
  <c r="H17" i="1" s="1"/>
  <c r="F6" i="1"/>
  <c r="F17" i="1" s="1"/>
  <c r="D6" i="1"/>
  <c r="D17" i="1" s="1"/>
  <c r="C6" i="1"/>
  <c r="FU5" i="1"/>
  <c r="FS5" i="1"/>
  <c r="FQ5" i="1"/>
  <c r="FO5" i="1"/>
  <c r="FM5" i="1"/>
  <c r="FK5" i="1"/>
  <c r="FI5" i="1"/>
  <c r="FG5" i="1"/>
  <c r="FE5" i="1"/>
  <c r="FC5" i="1"/>
  <c r="FA5" i="1"/>
  <c r="EY5" i="1"/>
  <c r="EW5" i="1"/>
  <c r="EU5" i="1"/>
  <c r="ES5" i="1"/>
  <c r="EQ5" i="1"/>
  <c r="EO5" i="1"/>
  <c r="EM5" i="1"/>
  <c r="EK5" i="1"/>
  <c r="EI5" i="1"/>
  <c r="EG5" i="1"/>
  <c r="EE5" i="1"/>
  <c r="EC5" i="1"/>
  <c r="EA5" i="1"/>
  <c r="DY5" i="1"/>
  <c r="DW5" i="1"/>
  <c r="DU5" i="1"/>
  <c r="DS5" i="1"/>
  <c r="DQ5" i="1"/>
  <c r="DO5" i="1"/>
  <c r="DM5" i="1"/>
  <c r="DK5" i="1"/>
  <c r="DI5" i="1"/>
  <c r="DG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  <c r="G6" i="1" l="1"/>
  <c r="G17" i="1" s="1"/>
  <c r="G18" i="1" s="1"/>
  <c r="K6" i="1"/>
  <c r="K17" i="1" s="1"/>
  <c r="K18" i="1" s="1"/>
  <c r="O6" i="1"/>
  <c r="O17" i="1" s="1"/>
  <c r="O18" i="1" s="1"/>
  <c r="S6" i="1"/>
  <c r="S17" i="1" s="1"/>
  <c r="S18" i="1" s="1"/>
  <c r="W6" i="1"/>
  <c r="W17" i="1" s="1"/>
  <c r="W18" i="1" s="1"/>
  <c r="BE6" i="1"/>
  <c r="BE17" i="1" s="1"/>
  <c r="BE18" i="1" s="1"/>
  <c r="BI6" i="1"/>
  <c r="BI17" i="1" s="1"/>
  <c r="BI18" i="1" s="1"/>
  <c r="BM6" i="1"/>
  <c r="BM17" i="1" s="1"/>
  <c r="BM18" i="1" s="1"/>
  <c r="BQ6" i="1"/>
  <c r="BQ17" i="1" s="1"/>
  <c r="BQ18" i="1" s="1"/>
  <c r="BU6" i="1"/>
  <c r="BU17" i="1" s="1"/>
  <c r="BU18" i="1" s="1"/>
  <c r="BY6" i="1"/>
  <c r="BY17" i="1" s="1"/>
  <c r="BY18" i="1" s="1"/>
  <c r="CC6" i="1"/>
  <c r="CC17" i="1" s="1"/>
  <c r="CC18" i="1" s="1"/>
  <c r="CG6" i="1"/>
  <c r="CG17" i="1" s="1"/>
  <c r="CG18" i="1" s="1"/>
  <c r="CK6" i="1"/>
  <c r="CK17" i="1" s="1"/>
  <c r="CK18" i="1" s="1"/>
  <c r="CO6" i="1"/>
  <c r="CO17" i="1" s="1"/>
  <c r="CO18" i="1" s="1"/>
  <c r="CS6" i="1"/>
  <c r="CS17" i="1" s="1"/>
  <c r="CS18" i="1" s="1"/>
  <c r="CW6" i="1"/>
  <c r="CW17" i="1" s="1"/>
  <c r="CW18" i="1" s="1"/>
  <c r="DA6" i="1"/>
  <c r="DA17" i="1" s="1"/>
  <c r="DA18" i="1" s="1"/>
  <c r="DE6" i="1"/>
  <c r="DE17" i="1" s="1"/>
  <c r="DE18" i="1" s="1"/>
  <c r="DI6" i="1"/>
  <c r="DI17" i="1" s="1"/>
  <c r="DI18" i="1" s="1"/>
  <c r="DM6" i="1"/>
  <c r="DM17" i="1" s="1"/>
  <c r="DM18" i="1" s="1"/>
  <c r="DQ6" i="1"/>
  <c r="DQ17" i="1" s="1"/>
  <c r="DQ18" i="1" s="1"/>
  <c r="DU6" i="1"/>
  <c r="DU17" i="1" s="1"/>
  <c r="DU18" i="1" s="1"/>
  <c r="DY6" i="1"/>
  <c r="DY17" i="1" s="1"/>
  <c r="DY18" i="1" s="1"/>
  <c r="EV17" i="1"/>
  <c r="EW6" i="1"/>
  <c r="EW17" i="1" s="1"/>
  <c r="EW18" i="1" s="1"/>
  <c r="FD17" i="1"/>
  <c r="FE6" i="1"/>
  <c r="FE17" i="1" s="1"/>
  <c r="FL17" i="1"/>
  <c r="FM6" i="1"/>
  <c r="FM17" i="1" s="1"/>
  <c r="FM18" i="1" s="1"/>
  <c r="EQ6" i="1"/>
  <c r="EQ17" i="1" s="1"/>
  <c r="EQ18" i="1" s="1"/>
  <c r="EX17" i="1"/>
  <c r="EY6" i="1"/>
  <c r="EY17" i="1" s="1"/>
  <c r="EY18" i="1" s="1"/>
  <c r="FF17" i="1"/>
  <c r="FG6" i="1"/>
  <c r="FG17" i="1" s="1"/>
  <c r="FG18" i="1" s="1"/>
  <c r="FN17" i="1"/>
  <c r="FO6" i="1"/>
  <c r="FO17" i="1" s="1"/>
  <c r="FO18" i="1" s="1"/>
  <c r="E6" i="1"/>
  <c r="E17" i="1" s="1"/>
  <c r="E18" i="1" s="1"/>
  <c r="I6" i="1"/>
  <c r="I17" i="1" s="1"/>
  <c r="I18" i="1" s="1"/>
  <c r="M6" i="1"/>
  <c r="M17" i="1" s="1"/>
  <c r="M18" i="1" s="1"/>
  <c r="Q6" i="1"/>
  <c r="Q17" i="1" s="1"/>
  <c r="Q18" i="1" s="1"/>
  <c r="U6" i="1"/>
  <c r="U17" i="1" s="1"/>
  <c r="U18" i="1" s="1"/>
  <c r="Y6" i="1"/>
  <c r="Y17" i="1" s="1"/>
  <c r="Y18" i="1" s="1"/>
  <c r="BG6" i="1"/>
  <c r="BG17" i="1" s="1"/>
  <c r="BG18" i="1" s="1"/>
  <c r="BK6" i="1"/>
  <c r="BK17" i="1" s="1"/>
  <c r="BK18" i="1" s="1"/>
  <c r="BO6" i="1"/>
  <c r="BO17" i="1" s="1"/>
  <c r="BO18" i="1" s="1"/>
  <c r="BS6" i="1"/>
  <c r="BS17" i="1" s="1"/>
  <c r="BS18" i="1" s="1"/>
  <c r="BW6" i="1"/>
  <c r="BW17" i="1" s="1"/>
  <c r="BW18" i="1" s="1"/>
  <c r="CA6" i="1"/>
  <c r="CA17" i="1" s="1"/>
  <c r="CA18" i="1" s="1"/>
  <c r="CE6" i="1"/>
  <c r="CE17" i="1" s="1"/>
  <c r="CE18" i="1" s="1"/>
  <c r="CI6" i="1"/>
  <c r="CI17" i="1" s="1"/>
  <c r="CI18" i="1" s="1"/>
  <c r="CM6" i="1"/>
  <c r="CM17" i="1" s="1"/>
  <c r="CM18" i="1" s="1"/>
  <c r="CQ6" i="1"/>
  <c r="CQ17" i="1" s="1"/>
  <c r="CQ18" i="1" s="1"/>
  <c r="CU6" i="1"/>
  <c r="CU17" i="1" s="1"/>
  <c r="CU18" i="1" s="1"/>
  <c r="CY6" i="1"/>
  <c r="CY17" i="1" s="1"/>
  <c r="CY18" i="1" s="1"/>
  <c r="DC6" i="1"/>
  <c r="DC17" i="1" s="1"/>
  <c r="DC18" i="1" s="1"/>
  <c r="DG6" i="1"/>
  <c r="DG17" i="1" s="1"/>
  <c r="DG18" i="1" s="1"/>
  <c r="DK6" i="1"/>
  <c r="DK17" i="1" s="1"/>
  <c r="DK18" i="1" s="1"/>
  <c r="DO6" i="1"/>
  <c r="DO17" i="1" s="1"/>
  <c r="DO18" i="1" s="1"/>
  <c r="DS6" i="1"/>
  <c r="DS17" i="1" s="1"/>
  <c r="DS18" i="1" s="1"/>
  <c r="DW6" i="1"/>
  <c r="DW17" i="1" s="1"/>
  <c r="DW18" i="1" s="1"/>
  <c r="EA6" i="1"/>
  <c r="EA17" i="1" s="1"/>
  <c r="EA18" i="1" s="1"/>
  <c r="EE6" i="1"/>
  <c r="EE17" i="1" s="1"/>
  <c r="EE18" i="1" s="1"/>
  <c r="EI6" i="1"/>
  <c r="EI17" i="1" s="1"/>
  <c r="EI18" i="1" s="1"/>
  <c r="EM6" i="1"/>
  <c r="EM17" i="1" s="1"/>
  <c r="EM18" i="1" s="1"/>
  <c r="ER17" i="1"/>
  <c r="ES6" i="1"/>
  <c r="ES17" i="1" s="1"/>
  <c r="EZ17" i="1"/>
  <c r="FA6" i="1"/>
  <c r="FA17" i="1" s="1"/>
  <c r="FA18" i="1" s="1"/>
  <c r="FH17" i="1"/>
  <c r="FI6" i="1"/>
  <c r="FI17" i="1" s="1"/>
  <c r="FP17" i="1"/>
  <c r="FQ6" i="1"/>
  <c r="FQ17" i="1" s="1"/>
  <c r="FQ18" i="1" s="1"/>
  <c r="EN17" i="1"/>
  <c r="EN58" i="1" s="1"/>
  <c r="EN59" i="1" s="1"/>
  <c r="EO6" i="1"/>
  <c r="EO17" i="1" s="1"/>
  <c r="ET17" i="1"/>
  <c r="EU6" i="1"/>
  <c r="EU17" i="1" s="1"/>
  <c r="EU18" i="1" s="1"/>
  <c r="FB17" i="1"/>
  <c r="FC6" i="1"/>
  <c r="FC17" i="1" s="1"/>
  <c r="FJ17" i="1"/>
  <c r="FK6" i="1"/>
  <c r="FK17" i="1" s="1"/>
  <c r="FK18" i="1" s="1"/>
  <c r="FR17" i="1"/>
  <c r="FS6" i="1"/>
  <c r="FS17" i="1" s="1"/>
  <c r="FU6" i="1"/>
  <c r="FU17" i="1" s="1"/>
  <c r="FU18" i="1" s="1"/>
  <c r="BC7" i="1"/>
  <c r="BC17" i="1" s="1"/>
  <c r="BC18" i="1" s="1"/>
  <c r="C7" i="1"/>
  <c r="C17" i="1" s="1"/>
  <c r="C18" i="1" s="1"/>
  <c r="F34" i="1"/>
  <c r="AL34" i="1"/>
  <c r="BR34" i="1"/>
  <c r="H34" i="1"/>
  <c r="P34" i="1"/>
  <c r="X34" i="1"/>
  <c r="AF34" i="1"/>
  <c r="AN34" i="1"/>
  <c r="AV34" i="1"/>
  <c r="BD34" i="1"/>
  <c r="BL34" i="1"/>
  <c r="BT34" i="1"/>
  <c r="CB34" i="1"/>
  <c r="CJ34" i="1"/>
  <c r="N34" i="1"/>
  <c r="AT34" i="1"/>
  <c r="BZ34" i="1"/>
  <c r="B34" i="1"/>
  <c r="J34" i="1"/>
  <c r="R34" i="1"/>
  <c r="Z34" i="1"/>
  <c r="AH34" i="1"/>
  <c r="AP34" i="1"/>
  <c r="AX34" i="1"/>
  <c r="BF34" i="1"/>
  <c r="BN34" i="1"/>
  <c r="BV34" i="1"/>
  <c r="CD34" i="1"/>
  <c r="V34" i="1"/>
  <c r="BB34" i="1"/>
  <c r="CH34" i="1"/>
  <c r="D34" i="1"/>
  <c r="L34" i="1"/>
  <c r="T34" i="1"/>
  <c r="AB34" i="1"/>
  <c r="AJ34" i="1"/>
  <c r="AR34" i="1"/>
  <c r="AZ34" i="1"/>
  <c r="BH34" i="1"/>
  <c r="BP34" i="1"/>
  <c r="BX34" i="1"/>
  <c r="CF34" i="1"/>
  <c r="CF58" i="1"/>
  <c r="CF60" i="1" s="1"/>
  <c r="AD34" i="1"/>
  <c r="BJ34" i="1"/>
  <c r="CH58" i="1"/>
  <c r="CH60" i="1" s="1"/>
  <c r="FS18" i="1" l="1"/>
  <c r="FC18" i="1"/>
  <c r="EO18" i="1"/>
  <c r="FI18" i="1"/>
  <c r="ES18" i="1"/>
  <c r="FE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D1E7A247-B77B-459B-876C-9D172D35D7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722854EC-7974-471F-96A6-822AA7A605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350D85CE-AC52-4074-A4CB-0906932226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514F02C5-F91C-494F-9E1E-035FE2637B7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71ECB074-2913-47D6-86C1-BFDC22C3D1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227AD113-0B87-4561-B1EB-2FE9069004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4AB5FEDE-5D23-477B-923A-FC2407771B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C7B28C64-D6F6-4523-9EFC-81D4C9E995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5F1A0873-FC61-4A40-B8C6-896A303944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80EFCED7-12AB-4DB3-9770-94CE61A724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8EF37D08-0646-49F0-A24D-5E50A03E8C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E6CEC59C-CE1D-446B-96B0-C1E7BD104A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70E28BDA-D8A4-4EEC-B363-CC1F2DC5DC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661FABDE-162C-4EF9-8FE7-74724C9E17E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037E2988-0D0F-4DB0-84F6-6E36C0E3C8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794649A8-D9B9-421F-A87D-6863DF83A3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32AA6A30-6E92-4E30-9F00-6506B1893F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5F96E627-5C34-4BF4-8B8F-3953500D2B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495A8FAD-3CFE-4748-86F5-031321C03D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2F07F387-959E-4F0C-AAA8-73A04E15CC8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E6ECB97C-6C19-4A9D-9191-DFBF38FAE6D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24C5B18A-8C85-489D-AC2E-9FD84C13F83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5337FC72-34E9-4E03-A853-E2DAEFE621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055A4B12-7738-45EC-8DF4-150221578E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AB3750E3-09E1-472C-8B62-135627B546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6D2D06E4-7FC2-430F-91B9-CFD043DB7E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F38E8D70-78E8-41D2-B90B-65160CA176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513C28F4-4B4C-4C87-A139-28361D7DD2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C888BF37-D1F8-4C10-8F88-E65D4A42F3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04F24C7B-CC7B-4303-8D7A-3A3758C703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5E83EE7E-9C27-4BDC-B4D8-D8B6DCAFFC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CEE74318-6791-4C91-A992-C18F754794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6C1C1036-F861-4D64-B673-73DAB783F8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305E4D0E-60D0-43EC-B5F2-8D1691630AB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677EB164-BED5-42BD-A969-E6DC369D2D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02526372-4257-4F22-A1B4-F191AFC9F1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60D519D2-B469-441F-BB14-A2D6BC5517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5F70E9D5-8457-4560-A20C-1E023AE1A7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7E760768-0A8B-4505-A585-5955DCA8B8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7EBCFA55-6327-4804-AE7E-51125FFC44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7C3D2218-CA12-4DB8-AAB4-E648DDE62E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978EE10B-326A-4EEB-89FD-216C5E7B57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BDE2B6D2-6E35-45CE-8A68-D0B991C9DA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CDF26913-1ABC-4289-8255-D6E42413A6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160FE914-2470-45E8-B275-8F0B1C56AC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3A9385A4-7630-424C-96D3-C05AB69CEA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81D3BB41-CD4C-4473-9676-FB5FE47BD8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B74BA39D-3CE4-471E-B24A-BDF3D2BEFA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C6437823-6465-4995-A9B1-F602147868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7CBE80DD-8F00-4B13-A8B8-C46DD3025E5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89267EE4-272A-4C81-9C77-1639278974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1AE1ACBA-7A08-46DC-9007-561E3C7B7A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3B8C15E2-0D2F-4A22-A772-C61AC1A0ACE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0031C739-7B07-4884-A1EB-F524272FB9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132BE230-0F86-49BE-870F-33F5ADA74F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67B345EE-168F-4DDD-8473-00D1784AC3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668F80B9-032D-4DFE-83BB-F08B63E4E8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5E630E66-C907-49A9-8D90-D8CB22B42B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8F0E1CAA-6CA3-4183-9365-776A6D702A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1FA49B76-95DD-445B-8F44-AB33A6D789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0D54E5C1-FADD-4680-A115-E1423EC555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53A6D926-F1D4-464F-AE77-3E37C5DA1B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F3F02F70-6275-4A39-B79F-C5100F8821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05CE0891-B464-4421-8E50-00C15B7153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E64DA02E-E2C9-44E7-B627-3DB54A1574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5A331DE5-C4DE-4969-8171-F1D090F81D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59F59F62-9B4D-42BF-A5D6-FF428CE7C9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0C819E2F-7777-46AF-88B6-EB74F964F5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19B495A3-6114-4C56-A497-14751B335B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BC79FC62-0829-4D06-8542-FBA1B5ED0E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CAF31145-E2AF-4AC4-A905-1929CE8408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5C414975-8F85-40C1-8E93-CF3A4E7E41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269D76F4-175F-405A-89BB-6E0E7973F6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9E9CA8F0-BA00-47AE-868B-647BD4567E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Q8" authorId="0" shapeId="0" xr:uid="{4098CB41-1F74-42A0-95BF-B98AC1629E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S8" authorId="0" shapeId="0" xr:uid="{3674BC7F-35E7-4EE0-9C9E-553492484C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U8" authorId="0" shapeId="0" xr:uid="{D094CDBB-B538-4596-A6E9-E166CCFD53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26CBD044-B7E7-4827-98E2-4EABFCC31428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539B348F-F2DE-4BF4-90F3-826EB4AD4B4B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05C71C15-F5F3-42CD-B1A7-2B5F215C74CC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2AB3174D-8712-4615-8ABA-4704A05AD8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EC7FD799-DD41-4E58-A599-81A35508A8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FE8BC3BE-01F9-4C79-8936-D627911AFB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05B83D52-FD7B-4C6D-B4AA-EE0B6470FD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6FDBEA97-E6D0-41FF-8524-1D129679E4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C980615D-AB54-49E8-A0F2-9C10E979097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0B724F2A-DD65-4EFA-94D2-08F5CC3F3F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F5E62AED-0893-4878-81FE-1FF5E20D31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A758FCCA-7C14-4C71-99F0-7F815FA251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94EEF29B-B82A-483F-99B2-2E11176B21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8800C227-7A33-4960-9DCD-E67B2B597E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6336DB3F-740D-4A77-98B4-340431595D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03F7B8A3-D522-466A-83E1-B303D0188D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29F85DF0-C877-4CB4-A4F1-CEE0843BF4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914F0E3A-2448-442B-8771-FF85D326BF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3E7E98C7-A2C0-408A-A879-5DC6802664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C97FD295-28E1-4CB1-8026-E6441617CE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A5A12628-054A-4945-97DA-6264E79F9C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D8244B93-6E0E-4CFC-9259-3569743AE2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543414A6-F904-449A-90DB-5DA8E5975B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6937B206-5414-4878-8329-14C76DFD9E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546ACC63-0DEB-45D5-9864-A9996987B8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45EAABE0-CDDF-4569-83F5-1AE38DFBB0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25B89C32-E33F-4E07-8642-652D2CFAC2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27B50E82-F934-4245-BE5D-B37C8F521D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5C1ECCB1-A6E8-4665-873F-F841E18D2A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3317227B-DA01-442B-8FF5-0B1AD0166C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466E66AA-2B7F-4582-B5A3-FD3F30F204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6711C0D8-E431-4509-B2CD-68F4267FE5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54D8C1BE-0FD8-47FE-99F7-96719E08E7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75FB7313-1804-4390-A7E1-CC098D169A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3B757CE7-40C4-4D50-9A54-A1DDD3244B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C45DA0A4-E2BD-4530-9493-D5A363CE1C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820346B8-567B-4DFF-BF0B-18AC25FFD7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441687A5-98BE-4D12-98E1-4F8F080D7A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2FC858D1-EEA1-4066-A4C1-A47132C8A6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7E47C7F2-F3D6-4F5D-BBBF-5AE538E3F9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8F6C4304-E126-4D0C-87BE-1FD190DD74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5AD3D1E9-D4E4-4A7E-AF1C-688FF2ADC6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82A97D97-2264-4D5B-B211-A95A41CB6D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A4673024-8450-475A-AD2E-DD1187BCCF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62FD896E-0C56-446E-9F5C-F9AB2D9182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76782A71-1198-4676-9DB3-05DBADE2AA2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865C0B23-7022-4E62-A6A8-4432EAA031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0B85E2BF-511D-4FCE-8AED-C809D609C0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A872D052-F2C1-4843-A0AC-3155A19F96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E147985C-3428-42B6-A915-B9F9C717C0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E5E6592E-54E9-4F2F-90CD-915FF74847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D58D0C29-E3F2-459A-AE4D-DDF7DE4154B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352274E4-0BC9-4635-8E8D-8CAD527B1F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BABD8D94-B41E-4FB9-9CA4-9E3F5182D2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9A9D0A70-5435-4A3F-8D7B-5693C94189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5E9D80F2-91CB-4E5E-BB27-710B6D6B362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C127CDF2-F454-443B-A387-2B570CAC1F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1C9E771B-40DF-43E0-9F8A-6C08C07E15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281B1F99-9921-479C-A9DC-4533D36488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CE08E975-133F-4BA2-B2DC-12E10B51D1B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32C55F3C-8EC1-44FA-8594-424178605F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133053CD-CA22-4C47-8407-B4292C91BA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EB4A27FC-188A-4D2E-82E2-CAE11018DB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D89BE58A-5516-47A7-B31C-471800298D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B439B28E-C1B1-4AFA-9C5F-AB195D101C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90AA4D63-4E17-481A-99E2-3FD6703DA9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A1EA3A6C-031E-4151-8348-EDAD23812A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969BD451-3F2E-49B7-A8F3-024783CB6A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9D27BCC2-9A4E-40A2-9C40-6B17D56E59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2366E400-A88B-43CC-8655-788E1768FC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88F68E57-C36E-4A0B-95E9-3DDC970782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E5EED81E-A276-4DAA-93A9-DBDDF1AB6E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C1FE72DD-F04F-425D-8D08-4DBD716044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7479BEB0-0AFB-4172-92FA-D59215C4E0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7BD4E95C-4543-48CF-AFE0-E4B4C83FD6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8D943AAA-638D-4A77-A12A-9E0749BA33B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101C3867-3891-4118-90C2-96233D1305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F7A3DA0E-1548-4119-B4A6-7B66C92A772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DB25804E-E6D8-4D88-87CA-887614EA25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8BA2B168-4295-4715-BB7C-D9BFFA28F56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37E26BE0-655E-4AC3-A721-D830AB22CF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98E70FD0-2002-481B-B5D0-478DE6EDE3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BFEFE73A-B167-499E-9A99-D9F8E96C277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0C808EA6-0AE5-466B-BE4D-6EE822782B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B606D799-1F3E-4D1E-85AF-25B319063F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P9" authorId="0" shapeId="0" xr:uid="{BA14A385-BF5C-498D-A3CF-C57624C16B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R9" authorId="0" shapeId="0" xr:uid="{2ACAF23E-B64B-473E-A9DC-7FD35E37A9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T9" authorId="0" shapeId="0" xr:uid="{162BA56E-8B29-4E8A-A2C5-FF24939F996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6" authorId="2" shapeId="0" xr:uid="{7FE0D175-FEA7-4551-A756-C062AFFF6DC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6" authorId="2" shapeId="0" xr:uid="{D7C94EAF-9147-49EE-8E87-9158DBEFFF9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6" authorId="2" shapeId="0" xr:uid="{E665E7C0-41D2-46AA-AF67-4D3A57BE6CD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6" authorId="2" shapeId="0" xr:uid="{963EE20D-1E16-4BA4-BF0B-BA564E2C7C5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6" authorId="2" shapeId="0" xr:uid="{DEBB3FC1-3278-4B86-B2C1-4C72DB326D9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6" authorId="2" shapeId="0" xr:uid="{6CD0DAE4-D792-4024-9225-C3871DF4DB3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6" authorId="2" shapeId="0" xr:uid="{8B289DE5-5738-4F9B-8FCE-97063CDB896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6" authorId="2" shapeId="0" xr:uid="{8D767E93-8E9E-4FB9-88B5-E77813FBDB9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6" authorId="2" shapeId="0" xr:uid="{D8DE776D-5DC6-495A-A600-DEFEFE9C006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6" authorId="2" shapeId="0" xr:uid="{8FE8061D-2216-4300-B29E-2D2487D2AB3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6" authorId="2" shapeId="0" xr:uid="{7D785618-DE4F-4E94-AB83-C43FEAEF9E8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6" authorId="2" shapeId="0" xr:uid="{4FA680F2-490D-4B3E-8FBD-0E0D310AD2D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6" authorId="2" shapeId="0" xr:uid="{F24AFDB0-1D96-42D9-94E5-F9472EC592D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6" authorId="2" shapeId="0" xr:uid="{3BE97C8B-113D-4F36-8E42-DADD8236525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6" authorId="2" shapeId="0" xr:uid="{A359D23A-5305-4E75-AE2C-853BE9D98F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6" authorId="2" shapeId="0" xr:uid="{063F7B33-5AD5-44DC-A5CE-27DE1BA2931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6" authorId="2" shapeId="0" xr:uid="{9EBFBB75-0305-4D90-A557-47736BD3DC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6" authorId="2" shapeId="0" xr:uid="{3E349294-88A2-4410-ADAB-CB6E57E2CBF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6" authorId="2" shapeId="0" xr:uid="{935ED42B-8B61-4353-B159-B873CB1632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6" authorId="2" shapeId="0" xr:uid="{5CBAF72D-B764-4540-949A-577DDC650EC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6" authorId="2" shapeId="0" xr:uid="{2C7F5A01-0D55-43BA-AFA0-1C77FB46705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6" authorId="2" shapeId="0" xr:uid="{79EAF641-52E3-43CD-9914-9F1A88A278B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6" authorId="2" shapeId="0" xr:uid="{77F5BF96-643F-489C-83CC-AEB432D8A20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6" authorId="2" shapeId="0" xr:uid="{A24F6D84-8102-4641-AECD-A937EA63969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6" authorId="2" shapeId="0" xr:uid="{F6E2EB91-87F8-446C-8004-B26F8F6079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6" authorId="2" shapeId="0" xr:uid="{AB796388-A229-49A0-9FBC-A773E5A7009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6" authorId="2" shapeId="0" xr:uid="{D3002342-98F3-4850-9793-6E82E175929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6" authorId="2" shapeId="0" xr:uid="{6F75FA91-CE70-46ED-B619-C62DBF81037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6" authorId="2" shapeId="0" xr:uid="{C7791B10-2801-439B-82CA-6FF150E04C2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6" authorId="2" shapeId="0" xr:uid="{2AE53DCC-05A5-4A86-918F-F981B931E11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6" authorId="2" shapeId="0" xr:uid="{3E2EF027-5D47-45AF-826A-7B23A95D447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6" authorId="2" shapeId="0" xr:uid="{D950A792-3868-4D2B-805A-5B0F2DA46EB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6" authorId="2" shapeId="0" xr:uid="{70741F78-E2F1-47F2-A1A4-1C926280360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6" authorId="2" shapeId="0" xr:uid="{568D954D-4171-42FE-B759-28E8F8383A0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6" authorId="2" shapeId="0" xr:uid="{1139ABAA-C3FC-417E-A19D-50CB901046D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6" authorId="2" shapeId="0" xr:uid="{AAA5CD4F-F820-479C-AE4D-6750D51E752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6" authorId="2" shapeId="0" xr:uid="{D18DB664-C037-4773-9DF8-A4B370231CF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6" authorId="2" shapeId="0" xr:uid="{54EE9FF1-6D94-4B91-8E79-16F82DAC8CE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6" authorId="2" shapeId="0" xr:uid="{122BE5FC-681E-4232-AA93-76F2CB9DFE4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6" authorId="2" shapeId="0" xr:uid="{D36A6FA2-D367-4E09-B97A-9E77814E8C4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6" authorId="2" shapeId="0" xr:uid="{DB276C4F-BD0B-4C1A-A4A6-2CD5FCAF652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6" authorId="2" shapeId="0" xr:uid="{30A3E7C5-6235-4724-841C-1C49B4E942B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6" authorId="2" shapeId="0" xr:uid="{597E6CD5-4DF3-421C-92E9-6173AAF268D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6" authorId="2" shapeId="0" xr:uid="{829A5F3C-8B71-4A54-B6B3-F84EF84A0F5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6" authorId="2" shapeId="0" xr:uid="{7F5E282E-C5F6-4579-845D-AD25B6BB04B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6" authorId="2" shapeId="0" xr:uid="{FC47C713-9CA0-44E2-911C-B3C2A377722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6" authorId="2" shapeId="0" xr:uid="{E7853F82-6679-4CC6-B9C4-59D59F89DC9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6" authorId="2" shapeId="0" xr:uid="{CFC0B3F6-CCE5-400A-BD5F-98008E98921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6" authorId="2" shapeId="0" xr:uid="{681831AE-4EAB-4523-806C-FAD8DF00258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6" authorId="2" shapeId="0" xr:uid="{942D2CDB-13D0-402D-9378-411244DA23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6" authorId="2" shapeId="0" xr:uid="{082C31FF-0FD9-4CA3-BD27-C0DD777A64B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6" authorId="2" shapeId="0" xr:uid="{1037CF1A-A9A4-4E72-9BB1-1ECCB75D866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6" authorId="2" shapeId="0" xr:uid="{0262A1C0-8E1C-4984-AFA8-32FAE77CFCE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6" authorId="2" shapeId="0" xr:uid="{44B29F2B-00A5-496E-831C-47F20DE875F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6" authorId="2" shapeId="0" xr:uid="{85AE2A4E-6A83-4671-A5A0-DD290DAF710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6" authorId="2" shapeId="0" xr:uid="{37C7715F-90EC-458D-BEC1-A3AF01FB9E1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6" authorId="2" shapeId="0" xr:uid="{32853FF8-D746-4B86-9293-E436D0C5C0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6" authorId="2" shapeId="0" xr:uid="{598C4415-ACD7-43E2-B18E-0D22D5CCC77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6" authorId="2" shapeId="0" xr:uid="{CED32BF6-48BD-4A24-8A6A-950DD006706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6" authorId="2" shapeId="0" xr:uid="{71771EC2-BFC0-4540-8293-F6374B7AE21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6" authorId="2" shapeId="0" xr:uid="{6CC89EE1-4516-4CF8-AF08-8918047EBBD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6" authorId="2" shapeId="0" xr:uid="{B2BD3D6C-919C-424A-8577-2582C98D42A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6" authorId="2" shapeId="0" xr:uid="{3DD68890-A18E-493E-AB5C-35F9D0AF9B7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6" authorId="2" shapeId="0" xr:uid="{D5D29F35-BE6B-433D-B1BC-9DC35453308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6" authorId="2" shapeId="0" xr:uid="{7214FC14-09B4-43D4-8D75-AA044C7933F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6" authorId="2" shapeId="0" xr:uid="{026EA7AA-CC6C-489D-AACA-2CA91158A2D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6" authorId="2" shapeId="0" xr:uid="{219596DA-8B9A-402A-A19C-4518E631FA3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6" authorId="2" shapeId="0" xr:uid="{9DF2A926-8E37-447C-9B00-57C84A52138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6" authorId="2" shapeId="0" xr:uid="{0A1003F4-0C96-4CB3-B28D-873D09A2561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6" authorId="2" shapeId="0" xr:uid="{7B8F134A-10E9-45BB-BB81-59718B35116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6" authorId="2" shapeId="0" xr:uid="{5EF1ABC4-18E3-4E3F-A8D9-99D7D353E99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6" authorId="2" shapeId="0" xr:uid="{856F4F6F-8E4D-4186-928F-D40B880BBA2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6" authorId="2" shapeId="0" xr:uid="{06E4792D-FC85-4B0D-918E-A8F838BABD5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6" authorId="2" shapeId="0" xr:uid="{CD1AD908-DBF4-4154-9B72-67942DA876F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6" authorId="2" shapeId="0" xr:uid="{5B511A7A-49D4-488E-8636-50F7232EE83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6" authorId="2" shapeId="0" xr:uid="{0C53EEE3-0058-4CD7-964F-145833F559A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6" authorId="2" shapeId="0" xr:uid="{37010DBE-E7A3-4524-AF6F-86D90201986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6" authorId="2" shapeId="0" xr:uid="{BD957749-4D7A-42A8-8F5C-0715D2D6373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6" authorId="2" shapeId="0" xr:uid="{48CD8ED3-9DBE-4CC8-A244-55F34B032CA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6" authorId="2" shapeId="0" xr:uid="{938220E9-C425-4BF0-AA7C-0C0286E9C5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6" authorId="2" shapeId="0" xr:uid="{D37DFE26-8FA0-47DE-B11A-F3D0869895A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6" authorId="2" shapeId="0" xr:uid="{68C385AA-7AD4-4CDF-A29D-CD95C56B63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6" authorId="2" shapeId="0" xr:uid="{A40C8E16-8200-4A2C-9E3C-70CDFEE8312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6" authorId="2" shapeId="0" xr:uid="{CB6A5A45-6B68-4A85-9DD1-596ABAC1D6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6" authorId="2" shapeId="0" xr:uid="{C544DCFC-7D21-477E-9C19-E8732144987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P16" authorId="2" shapeId="0" xr:uid="{F1F6FB2E-5861-44D2-A2A4-BA9BA9EB782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R16" authorId="2" shapeId="0" xr:uid="{676AEC7D-AD18-47F2-94EA-72857D10B15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T16" authorId="2" shapeId="0" xr:uid="{083C0620-41E8-4D12-8158-B416761B39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</commentList>
</comments>
</file>

<file path=xl/sharedStrings.xml><?xml version="1.0" encoding="utf-8"?>
<sst xmlns="http://schemas.openxmlformats.org/spreadsheetml/2006/main" count="370" uniqueCount="126">
  <si>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</si>
  <si>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</si>
  <si>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</si>
  <si>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</si>
  <si>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</si>
  <si>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</si>
  <si>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</si>
  <si>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</si>
  <si>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</si>
  <si>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</si>
  <si>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 xml:space="preserve"> </t>
  </si>
  <si>
    <t xml:space="preserve">Prelim  Report 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</si>
  <si>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</si>
  <si>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</si>
  <si>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</si>
  <si>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</si>
  <si>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</si>
  <si>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</si>
  <si>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</si>
  <si>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</si>
  <si>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</si>
  <si>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</si>
  <si>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</si>
  <si>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</si>
  <si>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</si>
  <si>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</si>
  <si>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</si>
  <si>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</si>
  <si>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</si>
  <si>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</si>
  <si>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</si>
  <si>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</si>
  <si>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</si>
  <si>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</si>
  <si>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</si>
  <si>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</si>
  <si>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</si>
  <si>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</si>
  <si>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</si>
  <si>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</si>
  <si>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</si>
  <si>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</si>
  <si>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</si>
  <si>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</si>
  <si>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</si>
  <si>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</si>
  <si>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</si>
  <si>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</si>
  <si>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</si>
  <si>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</si>
  <si>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</si>
  <si>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</si>
  <si>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</si>
  <si>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</si>
  <si>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</si>
  <si>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</si>
  <si>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</si>
  <si>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</si>
  <si>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</si>
  <si>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</si>
  <si>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</si>
  <si>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</si>
  <si>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</si>
  <si>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</si>
  <si>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</si>
  <si>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</si>
  <si>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</si>
  <si>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</si>
  <si>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</si>
  <si>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</si>
  <si>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</si>
  <si>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</si>
  <si>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</si>
  <si>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</si>
  <si>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</si>
  <si>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</si>
  <si>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</si>
  <si>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</si>
  <si>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</si>
  <si>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</si>
  <si>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</si>
  <si>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</si>
  <si>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</si>
  <si>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</si>
  <si>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</si>
  <si>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</si>
  <si>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</si>
  <si>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</si>
  <si>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</si>
  <si>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</si>
  <si>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</si>
  <si>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</si>
  <si>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</si>
  <si>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</si>
  <si>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</si>
  <si>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</si>
  <si>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</si>
  <si>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31/08/2022</t>
  </si>
  <si>
    <t>30/09/2022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</si>
  <si>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</si>
  <si>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</si>
  <si>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</si>
  <si>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</si>
  <si>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</si>
  <si>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</si>
  <si>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</si>
  <si>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</si>
  <si>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>Retained surplus (unidentified dep.)</t>
  </si>
  <si>
    <t>Performance Bonus Provison</t>
  </si>
  <si>
    <t>Set aside for retention</t>
  </si>
  <si>
    <t>Set aside for Creditor payments</t>
  </si>
  <si>
    <t>Provision for leave Payment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</si>
  <si>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</si>
  <si>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</si>
  <si>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</si>
  <si>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</si>
  <si>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</si>
  <si>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</si>
  <si>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</si>
  <si>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</si>
  <si>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</si>
  <si>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 xml:space="preserve">Cash on hand </t>
  </si>
  <si>
    <t>CFO: D McThomas</t>
  </si>
  <si>
    <t>CFO:  R Ontong</t>
  </si>
  <si>
    <t>Date:</t>
  </si>
  <si>
    <t xml:space="preserve"> 12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</si>
</sst>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 applyFill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/>
    </xf>
    <xf numFmtId="0" fontId="7" fillId="0" borderId="0" xfId="0" applyFont="1"/>
    <xf numFmtId="164" fontId="7" fillId="0" borderId="0" xfId="1" applyFont="1" applyFill="1"/>
    <xf numFmtId="0" fontId="5" fillId="0" borderId="0" xfId="0" applyFont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Fill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Fill="1" applyBorder="1"/>
    <xf numFmtId="15" fontId="5" fillId="0" borderId="0" xfId="1" applyNumberFormat="1" applyFont="1" applyFill="1"/>
    <xf numFmtId="15" fontId="5" fillId="0" borderId="0" xfId="1" applyNumberFormat="1" applyFont="1" applyFill="1" applyBorder="1"/>
    <xf numFmtId="15" fontId="5" fillId="0" borderId="0" xfId="1" quotePrefix="1" applyNumberFormat="1" applyFont="1" applyFill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 applyFill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164" fontId="9" fillId="0" borderId="0" xfId="1" applyFont="1" applyFill="1" applyBorder="1"/>
    <xf numFmtId="4" fontId="10" fillId="0" borderId="19" xfId="0" applyNumberFormat="1" applyFont="1" applyBorder="1"/>
    <xf numFmtId="4" fontId="11" fillId="0" borderId="19" xfId="0" applyNumberFormat="1" applyFont="1" applyBorder="1"/>
    <xf numFmtId="4" fontId="11" fillId="0" borderId="0" xfId="0" applyNumberFormat="1" applyFont="1"/>
    <xf numFmtId="4" fontId="10" fillId="0" borderId="20" xfId="0" applyNumberFormat="1" applyFont="1" applyBorder="1"/>
    <xf numFmtId="4" fontId="10" fillId="0" borderId="0" xfId="0" applyNumberFormat="1" applyFont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September%2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  <row r="1030">
          <cell r="N1030">
            <v>53928024.335199997</v>
          </cell>
        </row>
        <row r="1041">
          <cell r="N1041">
            <v>15518698.272219995</v>
          </cell>
        </row>
        <row r="1052">
          <cell r="N1052">
            <v>17628498.403899997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  <cell r="J227">
            <v>4965269.09</v>
          </cell>
          <cell r="K227">
            <v>4966172.75</v>
          </cell>
          <cell r="L227">
            <v>4961357.75</v>
          </cell>
          <cell r="M227">
            <v>4990515.75</v>
          </cell>
          <cell r="N227">
            <v>5001948.75</v>
          </cell>
        </row>
        <row r="264">
          <cell r="C264">
            <v>5036541.25</v>
          </cell>
          <cell r="D264">
            <v>5079432.75</v>
          </cell>
          <cell r="E264">
            <v>5133446.25</v>
          </cell>
          <cell r="F264">
            <v>5185604.25</v>
          </cell>
          <cell r="G264">
            <v>5196627.25</v>
          </cell>
          <cell r="H264">
            <v>5156761.75</v>
          </cell>
          <cell r="I264">
            <v>5168614.25</v>
          </cell>
          <cell r="J264">
            <v>5169816.25</v>
          </cell>
          <cell r="K264">
            <v>5232807.25</v>
          </cell>
          <cell r="L264">
            <v>5271627.4899999993</v>
          </cell>
          <cell r="M264">
            <v>5296738.76</v>
          </cell>
          <cell r="N264">
            <v>5238648.2899999991</v>
          </cell>
        </row>
        <row r="298">
          <cell r="C298">
            <v>4702984</v>
          </cell>
          <cell r="D298">
            <v>4719889</v>
          </cell>
          <cell r="E298">
            <v>4755271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  <row r="50">
          <cell r="C50">
            <v>4301553</v>
          </cell>
        </row>
        <row r="51">
          <cell r="C51">
            <v>6001553</v>
          </cell>
        </row>
        <row r="52">
          <cell r="C52">
            <v>7589324.7599999998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26423921.57</v>
          </cell>
          <cell r="AT6">
            <v>26539321.57</v>
          </cell>
          <cell r="AX6">
            <v>26654721.57</v>
          </cell>
          <cell r="BB6">
            <v>26770121.57</v>
          </cell>
        </row>
      </sheetData>
      <sheetData sheetId="7">
        <row r="228">
          <cell r="DC228">
            <v>28228536.620000005</v>
          </cell>
        </row>
        <row r="232">
          <cell r="DC232">
            <v>28044457.220000006</v>
          </cell>
        </row>
        <row r="236">
          <cell r="DC236">
            <v>24399209.180000007</v>
          </cell>
        </row>
        <row r="240">
          <cell r="DC240">
            <v>23565977.400000006</v>
          </cell>
        </row>
        <row r="244">
          <cell r="DC244">
            <v>21090144.810000006</v>
          </cell>
        </row>
        <row r="248">
          <cell r="DC248">
            <v>18535344.870000005</v>
          </cell>
        </row>
        <row r="252">
          <cell r="DC252">
            <v>18597582.350000005</v>
          </cell>
        </row>
        <row r="256">
          <cell r="DC256">
            <v>16491519.630000006</v>
          </cell>
        </row>
        <row r="260">
          <cell r="DC260">
            <v>24927919.390000008</v>
          </cell>
        </row>
        <row r="264">
          <cell r="DC264">
            <v>22359503.470000006</v>
          </cell>
        </row>
        <row r="268">
          <cell r="DC268">
            <v>20811537.320000008</v>
          </cell>
        </row>
        <row r="272">
          <cell r="DC272">
            <v>18331054.040000007</v>
          </cell>
        </row>
        <row r="276">
          <cell r="DC276">
            <v>24109964.800000008</v>
          </cell>
        </row>
        <row r="280">
          <cell r="DC280">
            <v>23276135.190000009</v>
          </cell>
        </row>
        <row r="284">
          <cell r="DC284">
            <v>23888106.020000007</v>
          </cell>
        </row>
        <row r="288">
          <cell r="DC288">
            <v>24637840.350000005</v>
          </cell>
        </row>
        <row r="292">
          <cell r="DC292">
            <v>25251607.400000006</v>
          </cell>
        </row>
        <row r="296">
          <cell r="DC296">
            <v>24874900.340000007</v>
          </cell>
        </row>
        <row r="300">
          <cell r="DC300">
            <v>24391724.210000008</v>
          </cell>
        </row>
        <row r="304">
          <cell r="DC304">
            <v>25192160.170000009</v>
          </cell>
        </row>
        <row r="308">
          <cell r="DC308">
            <v>28797992.580000009</v>
          </cell>
        </row>
        <row r="312">
          <cell r="DC312">
            <v>27892960.270000011</v>
          </cell>
        </row>
        <row r="316">
          <cell r="DC316">
            <v>28843185.99000001</v>
          </cell>
        </row>
        <row r="320">
          <cell r="DC320">
            <v>29191614.95000001</v>
          </cell>
        </row>
        <row r="324">
          <cell r="DC324">
            <v>22593119.65000001</v>
          </cell>
        </row>
        <row r="328">
          <cell r="DC328">
            <v>23395991.65000001</v>
          </cell>
        </row>
        <row r="332">
          <cell r="DC332">
            <v>23177025.65000001</v>
          </cell>
        </row>
        <row r="336">
          <cell r="DC336">
            <v>22554917.920000009</v>
          </cell>
        </row>
        <row r="340">
          <cell r="DC340">
            <v>15763554.31000001</v>
          </cell>
        </row>
        <row r="344">
          <cell r="DC344">
            <v>16195699.110000011</v>
          </cell>
        </row>
        <row r="348">
          <cell r="DC348">
            <v>15621093.440000011</v>
          </cell>
        </row>
        <row r="352">
          <cell r="DC352">
            <v>16840426.070000011</v>
          </cell>
        </row>
        <row r="356">
          <cell r="DC356">
            <v>17543674.480000012</v>
          </cell>
        </row>
        <row r="360">
          <cell r="DC360">
            <v>21758395.110000011</v>
          </cell>
        </row>
        <row r="364">
          <cell r="DC364">
            <v>21280873.110000011</v>
          </cell>
        </row>
        <row r="368">
          <cell r="DC368">
            <v>20733541.04000001</v>
          </cell>
        </row>
        <row r="372">
          <cell r="DC372">
            <v>19515807.010000009</v>
          </cell>
        </row>
        <row r="376">
          <cell r="DC376">
            <v>21740164.880000006</v>
          </cell>
        </row>
        <row r="380">
          <cell r="DC380">
            <v>21684940.970000006</v>
          </cell>
        </row>
        <row r="384">
          <cell r="DC384">
            <v>22792737.260000009</v>
          </cell>
        </row>
        <row r="392">
          <cell r="DC392">
            <v>18411335.670000006</v>
          </cell>
        </row>
        <row r="396">
          <cell r="DC396">
            <v>22892845.500000004</v>
          </cell>
        </row>
        <row r="400">
          <cell r="DC400">
            <v>27821586.450000003</v>
          </cell>
        </row>
        <row r="404">
          <cell r="DC404">
            <v>32677194.040000007</v>
          </cell>
        </row>
        <row r="408">
          <cell r="DC408">
            <v>33680028.56000001</v>
          </cell>
        </row>
        <row r="412">
          <cell r="DC412">
            <v>36734107.370000012</v>
          </cell>
        </row>
        <row r="416">
          <cell r="DC416">
            <v>34797636.690000013</v>
          </cell>
        </row>
        <row r="420">
          <cell r="DC420">
            <v>26122391.870000016</v>
          </cell>
        </row>
        <row r="424">
          <cell r="DC424">
            <v>34997772.990000017</v>
          </cell>
        </row>
        <row r="428">
          <cell r="DC428">
            <v>36051296.76000002</v>
          </cell>
        </row>
        <row r="432">
          <cell r="DC432">
            <v>36137936.050000019</v>
          </cell>
        </row>
        <row r="436">
          <cell r="DC436">
            <v>36499676.980000019</v>
          </cell>
        </row>
        <row r="440">
          <cell r="DC440">
            <v>37539830.970000021</v>
          </cell>
        </row>
        <row r="444">
          <cell r="DC444">
            <v>38175423.020000018</v>
          </cell>
        </row>
        <row r="448">
          <cell r="DC448">
            <v>41175963.450000018</v>
          </cell>
        </row>
        <row r="452">
          <cell r="DC452">
            <v>45842882.920000017</v>
          </cell>
        </row>
        <row r="456">
          <cell r="DC456">
            <v>48736181.040000014</v>
          </cell>
        </row>
        <row r="460">
          <cell r="DC460">
            <v>54728049.120000027</v>
          </cell>
        </row>
        <row r="464">
          <cell r="DC464">
            <v>60161083.080000028</v>
          </cell>
        </row>
        <row r="468">
          <cell r="DC468">
            <v>59473146.260000028</v>
          </cell>
        </row>
        <row r="472">
          <cell r="DC472">
            <v>65473146.260000028</v>
          </cell>
        </row>
        <row r="476">
          <cell r="DC476">
            <v>69470285.390000015</v>
          </cell>
        </row>
        <row r="480">
          <cell r="DC480">
            <v>70772762.360000014</v>
          </cell>
        </row>
        <row r="484">
          <cell r="DC484">
            <v>74709341.63000001</v>
          </cell>
        </row>
        <row r="488">
          <cell r="DC488">
            <v>81233333.63000001</v>
          </cell>
        </row>
        <row r="492">
          <cell r="DC492">
            <v>87101723.500000015</v>
          </cell>
        </row>
        <row r="496">
          <cell r="DC496">
            <v>93753150.13000001</v>
          </cell>
        </row>
        <row r="500">
          <cell r="DC500">
            <v>96165508.890000015</v>
          </cell>
        </row>
        <row r="504">
          <cell r="DC504">
            <v>90549308.550000012</v>
          </cell>
        </row>
        <row r="508">
          <cell r="DC508">
            <v>89006116.150000006</v>
          </cell>
        </row>
        <row r="512">
          <cell r="DC512">
            <v>70791275.939999998</v>
          </cell>
        </row>
        <row r="516">
          <cell r="DC516">
            <v>55828690</v>
          </cell>
        </row>
        <row r="520">
          <cell r="DC520">
            <v>60260823.847739644</v>
          </cell>
        </row>
        <row r="524">
          <cell r="DC524">
            <v>64995758.827739641</v>
          </cell>
        </row>
        <row r="528">
          <cell r="DC528">
            <v>69755601.317739636</v>
          </cell>
        </row>
        <row r="532">
          <cell r="DC532">
            <v>70453730.68773964</v>
          </cell>
        </row>
        <row r="536">
          <cell r="DC536">
            <v>77085895.587739646</v>
          </cell>
        </row>
        <row r="540">
          <cell r="DC540">
            <v>78248863.977739647</v>
          </cell>
        </row>
        <row r="544">
          <cell r="DC544">
            <v>82971434.207739651</v>
          </cell>
        </row>
        <row r="548">
          <cell r="DC548">
            <v>74909631.947739646</v>
          </cell>
        </row>
        <row r="552">
          <cell r="DC552">
            <v>79582368.487739637</v>
          </cell>
        </row>
        <row r="556">
          <cell r="DC556">
            <v>85099614.847739637</v>
          </cell>
        </row>
        <row r="560">
          <cell r="DC560">
            <v>88463717.297739655</v>
          </cell>
        </row>
        <row r="564">
          <cell r="DC564">
            <v>81939043.537739649</v>
          </cell>
        </row>
        <row r="568">
          <cell r="DC568">
            <v>91093388.967739657</v>
          </cell>
        </row>
        <row r="572">
          <cell r="DC572">
            <v>98682572.137739658</v>
          </cell>
        </row>
        <row r="576">
          <cell r="DC576">
            <v>100391175.08773966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  <row r="25">
          <cell r="A25">
            <v>1037177.26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47F1-DD8D-42B3-98E1-2BE0BA09C813}">
  <dimension ref="A1:FU61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 activeCell="FZ33" sqref="FZ33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hidden="1" customWidth="1"/>
    <col min="99" max="99" width="15.5703125" style="3" hidden="1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hidden="1" customWidth="1"/>
    <col min="105" max="105" width="15.5703125" style="3" hidden="1" customWidth="1"/>
    <col min="106" max="106" width="15.5703125" style="2" hidden="1" customWidth="1"/>
    <col min="107" max="107" width="15.5703125" style="3" hidden="1" customWidth="1"/>
    <col min="108" max="108" width="15.5703125" style="2" hidden="1" customWidth="1"/>
    <col min="109" max="109" width="15.5703125" style="3" hidden="1" customWidth="1"/>
    <col min="110" max="110" width="15.5703125" style="2" hidden="1" customWidth="1"/>
    <col min="111" max="111" width="15.5703125" style="3" hidden="1" customWidth="1"/>
    <col min="112" max="112" width="15.5703125" style="2" hidden="1" customWidth="1"/>
    <col min="113" max="113" width="15.5703125" style="3" hidden="1" customWidth="1"/>
    <col min="114" max="114" width="15.5703125" style="2" hidden="1" customWidth="1"/>
    <col min="115" max="115" width="15.5703125" style="3" hidden="1" customWidth="1"/>
    <col min="116" max="116" width="17.28515625" style="2" hidden="1" customWidth="1"/>
    <col min="117" max="117" width="17.28515625" style="3" hidden="1" customWidth="1"/>
    <col min="118" max="118" width="17.28515625" style="2" hidden="1" customWidth="1"/>
    <col min="119" max="119" width="17.28515625" style="3" hidden="1" customWidth="1"/>
    <col min="120" max="120" width="17.28515625" style="2" hidden="1" customWidth="1"/>
    <col min="121" max="121" width="17.28515625" style="3" hidden="1" customWidth="1"/>
    <col min="122" max="122" width="17.28515625" style="2" hidden="1" customWidth="1"/>
    <col min="123" max="123" width="17.28515625" style="3" hidden="1" customWidth="1"/>
    <col min="124" max="124" width="17.28515625" style="2" hidden="1" customWidth="1"/>
    <col min="125" max="125" width="17.28515625" style="3" hidden="1" customWidth="1"/>
    <col min="126" max="126" width="17.28515625" style="2" hidden="1" customWidth="1"/>
    <col min="127" max="127" width="17.28515625" style="3" hidden="1" customWidth="1"/>
    <col min="128" max="128" width="17.28515625" style="2" hidden="1" customWidth="1"/>
    <col min="129" max="129" width="17.28515625" style="3" hidden="1" customWidth="1"/>
    <col min="130" max="130" width="17.28515625" style="2" hidden="1" customWidth="1"/>
    <col min="131" max="131" width="17.28515625" style="3" hidden="1" customWidth="1"/>
    <col min="132" max="132" width="17.28515625" style="2" hidden="1" customWidth="1"/>
    <col min="133" max="133" width="17.28515625" style="3" hidden="1" customWidth="1"/>
    <col min="134" max="134" width="17.28515625" style="2" hidden="1" customWidth="1"/>
    <col min="135" max="135" width="17.28515625" style="3" hidden="1" customWidth="1"/>
    <col min="136" max="136" width="17.28515625" style="2" hidden="1" customWidth="1"/>
    <col min="137" max="137" width="17.28515625" style="3" hidden="1" customWidth="1"/>
    <col min="138" max="138" width="17.28515625" style="2" hidden="1" customWidth="1"/>
    <col min="139" max="139" width="17.28515625" style="3" hidden="1" customWidth="1"/>
    <col min="140" max="140" width="17.28515625" style="2" hidden="1" customWidth="1"/>
    <col min="141" max="141" width="17.28515625" style="3" hidden="1" customWidth="1"/>
    <col min="142" max="142" width="17.28515625" style="2" hidden="1" customWidth="1"/>
    <col min="143" max="143" width="17.28515625" style="3" hidden="1" customWidth="1"/>
    <col min="144" max="144" width="17.28515625" style="2" hidden="1" customWidth="1"/>
    <col min="145" max="145" width="17.28515625" style="3" hidden="1" customWidth="1"/>
    <col min="146" max="146" width="17.28515625" style="2" hidden="1" customWidth="1"/>
    <col min="147" max="147" width="17.28515625" style="3" hidden="1" customWidth="1"/>
    <col min="148" max="148" width="17.28515625" style="2" hidden="1" customWidth="1"/>
    <col min="149" max="149" width="17.28515625" style="3" hidden="1" customWidth="1"/>
    <col min="150" max="150" width="17.28515625" style="2" hidden="1" customWidth="1"/>
    <col min="151" max="151" width="17.28515625" style="3" hidden="1" customWidth="1"/>
    <col min="152" max="152" width="17.28515625" style="2" hidden="1" customWidth="1"/>
    <col min="153" max="153" width="17.28515625" style="3" hidden="1" customWidth="1"/>
    <col min="154" max="154" width="17.28515625" style="2" hidden="1" customWidth="1"/>
    <col min="155" max="155" width="17.28515625" style="3" hidden="1" customWidth="1"/>
    <col min="156" max="156" width="17.28515625" style="2" hidden="1" customWidth="1"/>
    <col min="157" max="157" width="17.28515625" style="3" hidden="1" customWidth="1"/>
    <col min="158" max="158" width="17.28515625" style="2" hidden="1" customWidth="1"/>
    <col min="159" max="159" width="17.28515625" style="3" hidden="1" customWidth="1"/>
    <col min="160" max="160" width="17.28515625" style="2" hidden="1" customWidth="1"/>
    <col min="161" max="161" width="17.28515625" style="3" hidden="1" customWidth="1"/>
    <col min="162" max="162" width="17.28515625" style="2" hidden="1" customWidth="1"/>
    <col min="163" max="163" width="17.28515625" style="3" hidden="1" customWidth="1"/>
    <col min="164" max="164" width="17.28515625" style="2" hidden="1" customWidth="1"/>
    <col min="165" max="165" width="17.28515625" style="3" hidden="1" customWidth="1"/>
    <col min="166" max="166" width="17.28515625" style="2" hidden="1" customWidth="1"/>
    <col min="167" max="167" width="17.28515625" style="3" hidden="1" customWidth="1"/>
    <col min="168" max="168" width="17.28515625" style="2" hidden="1" customWidth="1"/>
    <col min="169" max="169" width="17.28515625" style="3" hidden="1" customWidth="1"/>
    <col min="170" max="170" width="17.28515625" style="2" customWidth="1"/>
    <col min="171" max="171" width="17.28515625" style="3" customWidth="1"/>
    <col min="172" max="172" width="17.28515625" style="2" hidden="1" customWidth="1"/>
    <col min="173" max="173" width="17.28515625" style="3" hidden="1" customWidth="1"/>
    <col min="174" max="174" width="17.28515625" style="2" hidden="1" customWidth="1"/>
    <col min="175" max="175" width="17.28515625" style="3" hidden="1" customWidth="1"/>
    <col min="176" max="176" width="17.28515625" style="2" customWidth="1"/>
    <col min="177" max="177" width="17.28515625" style="3" customWidth="1"/>
    <col min="178" max="256" width="9.140625" style="2"/>
    <col min="257" max="257" width="36.7109375" style="2" customWidth="1"/>
    <col min="258" max="425" width="0" style="2" hidden="1" customWidth="1"/>
    <col min="426" max="427" width="17.28515625" style="2" customWidth="1"/>
    <col min="428" max="431" width="0" style="2" hidden="1" customWidth="1"/>
    <col min="432" max="433" width="17.28515625" style="2" customWidth="1"/>
    <col min="434" max="512" width="9.140625" style="2"/>
    <col min="513" max="513" width="36.7109375" style="2" customWidth="1"/>
    <col min="514" max="681" width="0" style="2" hidden="1" customWidth="1"/>
    <col min="682" max="683" width="17.28515625" style="2" customWidth="1"/>
    <col min="684" max="687" width="0" style="2" hidden="1" customWidth="1"/>
    <col min="688" max="689" width="17.28515625" style="2" customWidth="1"/>
    <col min="690" max="768" width="9.140625" style="2"/>
    <col min="769" max="769" width="36.7109375" style="2" customWidth="1"/>
    <col min="770" max="937" width="0" style="2" hidden="1" customWidth="1"/>
    <col min="938" max="939" width="17.28515625" style="2" customWidth="1"/>
    <col min="940" max="943" width="0" style="2" hidden="1" customWidth="1"/>
    <col min="944" max="945" width="17.28515625" style="2" customWidth="1"/>
    <col min="946" max="1024" width="9.140625" style="2"/>
    <col min="1025" max="1025" width="36.7109375" style="2" customWidth="1"/>
    <col min="1026" max="1193" width="0" style="2" hidden="1" customWidth="1"/>
    <col min="1194" max="1195" width="17.28515625" style="2" customWidth="1"/>
    <col min="1196" max="1199" width="0" style="2" hidden="1" customWidth="1"/>
    <col min="1200" max="1201" width="17.28515625" style="2" customWidth="1"/>
    <col min="1202" max="1280" width="9.140625" style="2"/>
    <col min="1281" max="1281" width="36.7109375" style="2" customWidth="1"/>
    <col min="1282" max="1449" width="0" style="2" hidden="1" customWidth="1"/>
    <col min="1450" max="1451" width="17.28515625" style="2" customWidth="1"/>
    <col min="1452" max="1455" width="0" style="2" hidden="1" customWidth="1"/>
    <col min="1456" max="1457" width="17.28515625" style="2" customWidth="1"/>
    <col min="1458" max="1536" width="9.140625" style="2"/>
    <col min="1537" max="1537" width="36.7109375" style="2" customWidth="1"/>
    <col min="1538" max="1705" width="0" style="2" hidden="1" customWidth="1"/>
    <col min="1706" max="1707" width="17.28515625" style="2" customWidth="1"/>
    <col min="1708" max="1711" width="0" style="2" hidden="1" customWidth="1"/>
    <col min="1712" max="1713" width="17.28515625" style="2" customWidth="1"/>
    <col min="1714" max="1792" width="9.140625" style="2"/>
    <col min="1793" max="1793" width="36.7109375" style="2" customWidth="1"/>
    <col min="1794" max="1961" width="0" style="2" hidden="1" customWidth="1"/>
    <col min="1962" max="1963" width="17.28515625" style="2" customWidth="1"/>
    <col min="1964" max="1967" width="0" style="2" hidden="1" customWidth="1"/>
    <col min="1968" max="1969" width="17.28515625" style="2" customWidth="1"/>
    <col min="1970" max="2048" width="9.140625" style="2"/>
    <col min="2049" max="2049" width="36.7109375" style="2" customWidth="1"/>
    <col min="2050" max="2217" width="0" style="2" hidden="1" customWidth="1"/>
    <col min="2218" max="2219" width="17.28515625" style="2" customWidth="1"/>
    <col min="2220" max="2223" width="0" style="2" hidden="1" customWidth="1"/>
    <col min="2224" max="2225" width="17.28515625" style="2" customWidth="1"/>
    <col min="2226" max="2304" width="9.140625" style="2"/>
    <col min="2305" max="2305" width="36.7109375" style="2" customWidth="1"/>
    <col min="2306" max="2473" width="0" style="2" hidden="1" customWidth="1"/>
    <col min="2474" max="2475" width="17.28515625" style="2" customWidth="1"/>
    <col min="2476" max="2479" width="0" style="2" hidden="1" customWidth="1"/>
    <col min="2480" max="2481" width="17.28515625" style="2" customWidth="1"/>
    <col min="2482" max="2560" width="9.140625" style="2"/>
    <col min="2561" max="2561" width="36.7109375" style="2" customWidth="1"/>
    <col min="2562" max="2729" width="0" style="2" hidden="1" customWidth="1"/>
    <col min="2730" max="2731" width="17.28515625" style="2" customWidth="1"/>
    <col min="2732" max="2735" width="0" style="2" hidden="1" customWidth="1"/>
    <col min="2736" max="2737" width="17.28515625" style="2" customWidth="1"/>
    <col min="2738" max="2816" width="9.140625" style="2"/>
    <col min="2817" max="2817" width="36.7109375" style="2" customWidth="1"/>
    <col min="2818" max="2985" width="0" style="2" hidden="1" customWidth="1"/>
    <col min="2986" max="2987" width="17.28515625" style="2" customWidth="1"/>
    <col min="2988" max="2991" width="0" style="2" hidden="1" customWidth="1"/>
    <col min="2992" max="2993" width="17.28515625" style="2" customWidth="1"/>
    <col min="2994" max="3072" width="9.140625" style="2"/>
    <col min="3073" max="3073" width="36.7109375" style="2" customWidth="1"/>
    <col min="3074" max="3241" width="0" style="2" hidden="1" customWidth="1"/>
    <col min="3242" max="3243" width="17.28515625" style="2" customWidth="1"/>
    <col min="3244" max="3247" width="0" style="2" hidden="1" customWidth="1"/>
    <col min="3248" max="3249" width="17.28515625" style="2" customWidth="1"/>
    <col min="3250" max="3328" width="9.140625" style="2"/>
    <col min="3329" max="3329" width="36.7109375" style="2" customWidth="1"/>
    <col min="3330" max="3497" width="0" style="2" hidden="1" customWidth="1"/>
    <col min="3498" max="3499" width="17.28515625" style="2" customWidth="1"/>
    <col min="3500" max="3503" width="0" style="2" hidden="1" customWidth="1"/>
    <col min="3504" max="3505" width="17.28515625" style="2" customWidth="1"/>
    <col min="3506" max="3584" width="9.140625" style="2"/>
    <col min="3585" max="3585" width="36.7109375" style="2" customWidth="1"/>
    <col min="3586" max="3753" width="0" style="2" hidden="1" customWidth="1"/>
    <col min="3754" max="3755" width="17.28515625" style="2" customWidth="1"/>
    <col min="3756" max="3759" width="0" style="2" hidden="1" customWidth="1"/>
    <col min="3760" max="3761" width="17.28515625" style="2" customWidth="1"/>
    <col min="3762" max="3840" width="9.140625" style="2"/>
    <col min="3841" max="3841" width="36.7109375" style="2" customWidth="1"/>
    <col min="3842" max="4009" width="0" style="2" hidden="1" customWidth="1"/>
    <col min="4010" max="4011" width="17.28515625" style="2" customWidth="1"/>
    <col min="4012" max="4015" width="0" style="2" hidden="1" customWidth="1"/>
    <col min="4016" max="4017" width="17.28515625" style="2" customWidth="1"/>
    <col min="4018" max="4096" width="9.140625" style="2"/>
    <col min="4097" max="4097" width="36.7109375" style="2" customWidth="1"/>
    <col min="4098" max="4265" width="0" style="2" hidden="1" customWidth="1"/>
    <col min="4266" max="4267" width="17.28515625" style="2" customWidth="1"/>
    <col min="4268" max="4271" width="0" style="2" hidden="1" customWidth="1"/>
    <col min="4272" max="4273" width="17.28515625" style="2" customWidth="1"/>
    <col min="4274" max="4352" width="9.140625" style="2"/>
    <col min="4353" max="4353" width="36.7109375" style="2" customWidth="1"/>
    <col min="4354" max="4521" width="0" style="2" hidden="1" customWidth="1"/>
    <col min="4522" max="4523" width="17.28515625" style="2" customWidth="1"/>
    <col min="4524" max="4527" width="0" style="2" hidden="1" customWidth="1"/>
    <col min="4528" max="4529" width="17.28515625" style="2" customWidth="1"/>
    <col min="4530" max="4608" width="9.140625" style="2"/>
    <col min="4609" max="4609" width="36.7109375" style="2" customWidth="1"/>
    <col min="4610" max="4777" width="0" style="2" hidden="1" customWidth="1"/>
    <col min="4778" max="4779" width="17.28515625" style="2" customWidth="1"/>
    <col min="4780" max="4783" width="0" style="2" hidden="1" customWidth="1"/>
    <col min="4784" max="4785" width="17.28515625" style="2" customWidth="1"/>
    <col min="4786" max="4864" width="9.140625" style="2"/>
    <col min="4865" max="4865" width="36.7109375" style="2" customWidth="1"/>
    <col min="4866" max="5033" width="0" style="2" hidden="1" customWidth="1"/>
    <col min="5034" max="5035" width="17.28515625" style="2" customWidth="1"/>
    <col min="5036" max="5039" width="0" style="2" hidden="1" customWidth="1"/>
    <col min="5040" max="5041" width="17.28515625" style="2" customWidth="1"/>
    <col min="5042" max="5120" width="9.140625" style="2"/>
    <col min="5121" max="5121" width="36.7109375" style="2" customWidth="1"/>
    <col min="5122" max="5289" width="0" style="2" hidden="1" customWidth="1"/>
    <col min="5290" max="5291" width="17.28515625" style="2" customWidth="1"/>
    <col min="5292" max="5295" width="0" style="2" hidden="1" customWidth="1"/>
    <col min="5296" max="5297" width="17.28515625" style="2" customWidth="1"/>
    <col min="5298" max="5376" width="9.140625" style="2"/>
    <col min="5377" max="5377" width="36.7109375" style="2" customWidth="1"/>
    <col min="5378" max="5545" width="0" style="2" hidden="1" customWidth="1"/>
    <col min="5546" max="5547" width="17.28515625" style="2" customWidth="1"/>
    <col min="5548" max="5551" width="0" style="2" hidden="1" customWidth="1"/>
    <col min="5552" max="5553" width="17.28515625" style="2" customWidth="1"/>
    <col min="5554" max="5632" width="9.140625" style="2"/>
    <col min="5633" max="5633" width="36.7109375" style="2" customWidth="1"/>
    <col min="5634" max="5801" width="0" style="2" hidden="1" customWidth="1"/>
    <col min="5802" max="5803" width="17.28515625" style="2" customWidth="1"/>
    <col min="5804" max="5807" width="0" style="2" hidden="1" customWidth="1"/>
    <col min="5808" max="5809" width="17.28515625" style="2" customWidth="1"/>
    <col min="5810" max="5888" width="9.140625" style="2"/>
    <col min="5889" max="5889" width="36.7109375" style="2" customWidth="1"/>
    <col min="5890" max="6057" width="0" style="2" hidden="1" customWidth="1"/>
    <col min="6058" max="6059" width="17.28515625" style="2" customWidth="1"/>
    <col min="6060" max="6063" width="0" style="2" hidden="1" customWidth="1"/>
    <col min="6064" max="6065" width="17.28515625" style="2" customWidth="1"/>
    <col min="6066" max="6144" width="9.140625" style="2"/>
    <col min="6145" max="6145" width="36.7109375" style="2" customWidth="1"/>
    <col min="6146" max="6313" width="0" style="2" hidden="1" customWidth="1"/>
    <col min="6314" max="6315" width="17.28515625" style="2" customWidth="1"/>
    <col min="6316" max="6319" width="0" style="2" hidden="1" customWidth="1"/>
    <col min="6320" max="6321" width="17.28515625" style="2" customWidth="1"/>
    <col min="6322" max="6400" width="9.140625" style="2"/>
    <col min="6401" max="6401" width="36.7109375" style="2" customWidth="1"/>
    <col min="6402" max="6569" width="0" style="2" hidden="1" customWidth="1"/>
    <col min="6570" max="6571" width="17.28515625" style="2" customWidth="1"/>
    <col min="6572" max="6575" width="0" style="2" hidden="1" customWidth="1"/>
    <col min="6576" max="6577" width="17.28515625" style="2" customWidth="1"/>
    <col min="6578" max="6656" width="9.140625" style="2"/>
    <col min="6657" max="6657" width="36.7109375" style="2" customWidth="1"/>
    <col min="6658" max="6825" width="0" style="2" hidden="1" customWidth="1"/>
    <col min="6826" max="6827" width="17.28515625" style="2" customWidth="1"/>
    <col min="6828" max="6831" width="0" style="2" hidden="1" customWidth="1"/>
    <col min="6832" max="6833" width="17.28515625" style="2" customWidth="1"/>
    <col min="6834" max="6912" width="9.140625" style="2"/>
    <col min="6913" max="6913" width="36.7109375" style="2" customWidth="1"/>
    <col min="6914" max="7081" width="0" style="2" hidden="1" customWidth="1"/>
    <col min="7082" max="7083" width="17.28515625" style="2" customWidth="1"/>
    <col min="7084" max="7087" width="0" style="2" hidden="1" customWidth="1"/>
    <col min="7088" max="7089" width="17.28515625" style="2" customWidth="1"/>
    <col min="7090" max="7168" width="9.140625" style="2"/>
    <col min="7169" max="7169" width="36.7109375" style="2" customWidth="1"/>
    <col min="7170" max="7337" width="0" style="2" hidden="1" customWidth="1"/>
    <col min="7338" max="7339" width="17.28515625" style="2" customWidth="1"/>
    <col min="7340" max="7343" width="0" style="2" hidden="1" customWidth="1"/>
    <col min="7344" max="7345" width="17.28515625" style="2" customWidth="1"/>
    <col min="7346" max="7424" width="9.140625" style="2"/>
    <col min="7425" max="7425" width="36.7109375" style="2" customWidth="1"/>
    <col min="7426" max="7593" width="0" style="2" hidden="1" customWidth="1"/>
    <col min="7594" max="7595" width="17.28515625" style="2" customWidth="1"/>
    <col min="7596" max="7599" width="0" style="2" hidden="1" customWidth="1"/>
    <col min="7600" max="7601" width="17.28515625" style="2" customWidth="1"/>
    <col min="7602" max="7680" width="9.140625" style="2"/>
    <col min="7681" max="7681" width="36.7109375" style="2" customWidth="1"/>
    <col min="7682" max="7849" width="0" style="2" hidden="1" customWidth="1"/>
    <col min="7850" max="7851" width="17.28515625" style="2" customWidth="1"/>
    <col min="7852" max="7855" width="0" style="2" hidden="1" customWidth="1"/>
    <col min="7856" max="7857" width="17.28515625" style="2" customWidth="1"/>
    <col min="7858" max="7936" width="9.140625" style="2"/>
    <col min="7937" max="7937" width="36.7109375" style="2" customWidth="1"/>
    <col min="7938" max="8105" width="0" style="2" hidden="1" customWidth="1"/>
    <col min="8106" max="8107" width="17.28515625" style="2" customWidth="1"/>
    <col min="8108" max="8111" width="0" style="2" hidden="1" customWidth="1"/>
    <col min="8112" max="8113" width="17.28515625" style="2" customWidth="1"/>
    <col min="8114" max="8192" width="9.140625" style="2"/>
    <col min="8193" max="8193" width="36.7109375" style="2" customWidth="1"/>
    <col min="8194" max="8361" width="0" style="2" hidden="1" customWidth="1"/>
    <col min="8362" max="8363" width="17.28515625" style="2" customWidth="1"/>
    <col min="8364" max="8367" width="0" style="2" hidden="1" customWidth="1"/>
    <col min="8368" max="8369" width="17.28515625" style="2" customWidth="1"/>
    <col min="8370" max="8448" width="9.140625" style="2"/>
    <col min="8449" max="8449" width="36.7109375" style="2" customWidth="1"/>
    <col min="8450" max="8617" width="0" style="2" hidden="1" customWidth="1"/>
    <col min="8618" max="8619" width="17.28515625" style="2" customWidth="1"/>
    <col min="8620" max="8623" width="0" style="2" hidden="1" customWidth="1"/>
    <col min="8624" max="8625" width="17.28515625" style="2" customWidth="1"/>
    <col min="8626" max="8704" width="9.140625" style="2"/>
    <col min="8705" max="8705" width="36.7109375" style="2" customWidth="1"/>
    <col min="8706" max="8873" width="0" style="2" hidden="1" customWidth="1"/>
    <col min="8874" max="8875" width="17.28515625" style="2" customWidth="1"/>
    <col min="8876" max="8879" width="0" style="2" hidden="1" customWidth="1"/>
    <col min="8880" max="8881" width="17.28515625" style="2" customWidth="1"/>
    <col min="8882" max="8960" width="9.140625" style="2"/>
    <col min="8961" max="8961" width="36.7109375" style="2" customWidth="1"/>
    <col min="8962" max="9129" width="0" style="2" hidden="1" customWidth="1"/>
    <col min="9130" max="9131" width="17.28515625" style="2" customWidth="1"/>
    <col min="9132" max="9135" width="0" style="2" hidden="1" customWidth="1"/>
    <col min="9136" max="9137" width="17.28515625" style="2" customWidth="1"/>
    <col min="9138" max="9216" width="9.140625" style="2"/>
    <col min="9217" max="9217" width="36.7109375" style="2" customWidth="1"/>
    <col min="9218" max="9385" width="0" style="2" hidden="1" customWidth="1"/>
    <col min="9386" max="9387" width="17.28515625" style="2" customWidth="1"/>
    <col min="9388" max="9391" width="0" style="2" hidden="1" customWidth="1"/>
    <col min="9392" max="9393" width="17.28515625" style="2" customWidth="1"/>
    <col min="9394" max="9472" width="9.140625" style="2"/>
    <col min="9473" max="9473" width="36.7109375" style="2" customWidth="1"/>
    <col min="9474" max="9641" width="0" style="2" hidden="1" customWidth="1"/>
    <col min="9642" max="9643" width="17.28515625" style="2" customWidth="1"/>
    <col min="9644" max="9647" width="0" style="2" hidden="1" customWidth="1"/>
    <col min="9648" max="9649" width="17.28515625" style="2" customWidth="1"/>
    <col min="9650" max="9728" width="9.140625" style="2"/>
    <col min="9729" max="9729" width="36.7109375" style="2" customWidth="1"/>
    <col min="9730" max="9897" width="0" style="2" hidden="1" customWidth="1"/>
    <col min="9898" max="9899" width="17.28515625" style="2" customWidth="1"/>
    <col min="9900" max="9903" width="0" style="2" hidden="1" customWidth="1"/>
    <col min="9904" max="9905" width="17.28515625" style="2" customWidth="1"/>
    <col min="9906" max="9984" width="9.140625" style="2"/>
    <col min="9985" max="9985" width="36.7109375" style="2" customWidth="1"/>
    <col min="9986" max="10153" width="0" style="2" hidden="1" customWidth="1"/>
    <col min="10154" max="10155" width="17.28515625" style="2" customWidth="1"/>
    <col min="10156" max="10159" width="0" style="2" hidden="1" customWidth="1"/>
    <col min="10160" max="10161" width="17.28515625" style="2" customWidth="1"/>
    <col min="10162" max="10240" width="9.140625" style="2"/>
    <col min="10241" max="10241" width="36.7109375" style="2" customWidth="1"/>
    <col min="10242" max="10409" width="0" style="2" hidden="1" customWidth="1"/>
    <col min="10410" max="10411" width="17.28515625" style="2" customWidth="1"/>
    <col min="10412" max="10415" width="0" style="2" hidden="1" customWidth="1"/>
    <col min="10416" max="10417" width="17.28515625" style="2" customWidth="1"/>
    <col min="10418" max="10496" width="9.140625" style="2"/>
    <col min="10497" max="10497" width="36.7109375" style="2" customWidth="1"/>
    <col min="10498" max="10665" width="0" style="2" hidden="1" customWidth="1"/>
    <col min="10666" max="10667" width="17.28515625" style="2" customWidth="1"/>
    <col min="10668" max="10671" width="0" style="2" hidden="1" customWidth="1"/>
    <col min="10672" max="10673" width="17.28515625" style="2" customWidth="1"/>
    <col min="10674" max="10752" width="9.140625" style="2"/>
    <col min="10753" max="10753" width="36.7109375" style="2" customWidth="1"/>
    <col min="10754" max="10921" width="0" style="2" hidden="1" customWidth="1"/>
    <col min="10922" max="10923" width="17.28515625" style="2" customWidth="1"/>
    <col min="10924" max="10927" width="0" style="2" hidden="1" customWidth="1"/>
    <col min="10928" max="10929" width="17.28515625" style="2" customWidth="1"/>
    <col min="10930" max="11008" width="9.140625" style="2"/>
    <col min="11009" max="11009" width="36.7109375" style="2" customWidth="1"/>
    <col min="11010" max="11177" width="0" style="2" hidden="1" customWidth="1"/>
    <col min="11178" max="11179" width="17.28515625" style="2" customWidth="1"/>
    <col min="11180" max="11183" width="0" style="2" hidden="1" customWidth="1"/>
    <col min="11184" max="11185" width="17.28515625" style="2" customWidth="1"/>
    <col min="11186" max="11264" width="9.140625" style="2"/>
    <col min="11265" max="11265" width="36.7109375" style="2" customWidth="1"/>
    <col min="11266" max="11433" width="0" style="2" hidden="1" customWidth="1"/>
    <col min="11434" max="11435" width="17.28515625" style="2" customWidth="1"/>
    <col min="11436" max="11439" width="0" style="2" hidden="1" customWidth="1"/>
    <col min="11440" max="11441" width="17.28515625" style="2" customWidth="1"/>
    <col min="11442" max="11520" width="9.140625" style="2"/>
    <col min="11521" max="11521" width="36.7109375" style="2" customWidth="1"/>
    <col min="11522" max="11689" width="0" style="2" hidden="1" customWidth="1"/>
    <col min="11690" max="11691" width="17.28515625" style="2" customWidth="1"/>
    <col min="11692" max="11695" width="0" style="2" hidden="1" customWidth="1"/>
    <col min="11696" max="11697" width="17.28515625" style="2" customWidth="1"/>
    <col min="11698" max="11776" width="9.140625" style="2"/>
    <col min="11777" max="11777" width="36.7109375" style="2" customWidth="1"/>
    <col min="11778" max="11945" width="0" style="2" hidden="1" customWidth="1"/>
    <col min="11946" max="11947" width="17.28515625" style="2" customWidth="1"/>
    <col min="11948" max="11951" width="0" style="2" hidden="1" customWidth="1"/>
    <col min="11952" max="11953" width="17.28515625" style="2" customWidth="1"/>
    <col min="11954" max="12032" width="9.140625" style="2"/>
    <col min="12033" max="12033" width="36.7109375" style="2" customWidth="1"/>
    <col min="12034" max="12201" width="0" style="2" hidden="1" customWidth="1"/>
    <col min="12202" max="12203" width="17.28515625" style="2" customWidth="1"/>
    <col min="12204" max="12207" width="0" style="2" hidden="1" customWidth="1"/>
    <col min="12208" max="12209" width="17.28515625" style="2" customWidth="1"/>
    <col min="12210" max="12288" width="9.140625" style="2"/>
    <col min="12289" max="12289" width="36.7109375" style="2" customWidth="1"/>
    <col min="12290" max="12457" width="0" style="2" hidden="1" customWidth="1"/>
    <col min="12458" max="12459" width="17.28515625" style="2" customWidth="1"/>
    <col min="12460" max="12463" width="0" style="2" hidden="1" customWidth="1"/>
    <col min="12464" max="12465" width="17.28515625" style="2" customWidth="1"/>
    <col min="12466" max="12544" width="9.140625" style="2"/>
    <col min="12545" max="12545" width="36.7109375" style="2" customWidth="1"/>
    <col min="12546" max="12713" width="0" style="2" hidden="1" customWidth="1"/>
    <col min="12714" max="12715" width="17.28515625" style="2" customWidth="1"/>
    <col min="12716" max="12719" width="0" style="2" hidden="1" customWidth="1"/>
    <col min="12720" max="12721" width="17.28515625" style="2" customWidth="1"/>
    <col min="12722" max="12800" width="9.140625" style="2"/>
    <col min="12801" max="12801" width="36.7109375" style="2" customWidth="1"/>
    <col min="12802" max="12969" width="0" style="2" hidden="1" customWidth="1"/>
    <col min="12970" max="12971" width="17.28515625" style="2" customWidth="1"/>
    <col min="12972" max="12975" width="0" style="2" hidden="1" customWidth="1"/>
    <col min="12976" max="12977" width="17.28515625" style="2" customWidth="1"/>
    <col min="12978" max="13056" width="9.140625" style="2"/>
    <col min="13057" max="13057" width="36.7109375" style="2" customWidth="1"/>
    <col min="13058" max="13225" width="0" style="2" hidden="1" customWidth="1"/>
    <col min="13226" max="13227" width="17.28515625" style="2" customWidth="1"/>
    <col min="13228" max="13231" width="0" style="2" hidden="1" customWidth="1"/>
    <col min="13232" max="13233" width="17.28515625" style="2" customWidth="1"/>
    <col min="13234" max="13312" width="9.140625" style="2"/>
    <col min="13313" max="13313" width="36.7109375" style="2" customWidth="1"/>
    <col min="13314" max="13481" width="0" style="2" hidden="1" customWidth="1"/>
    <col min="13482" max="13483" width="17.28515625" style="2" customWidth="1"/>
    <col min="13484" max="13487" width="0" style="2" hidden="1" customWidth="1"/>
    <col min="13488" max="13489" width="17.28515625" style="2" customWidth="1"/>
    <col min="13490" max="13568" width="9.140625" style="2"/>
    <col min="13569" max="13569" width="36.7109375" style="2" customWidth="1"/>
    <col min="13570" max="13737" width="0" style="2" hidden="1" customWidth="1"/>
    <col min="13738" max="13739" width="17.28515625" style="2" customWidth="1"/>
    <col min="13740" max="13743" width="0" style="2" hidden="1" customWidth="1"/>
    <col min="13744" max="13745" width="17.28515625" style="2" customWidth="1"/>
    <col min="13746" max="13824" width="9.140625" style="2"/>
    <col min="13825" max="13825" width="36.7109375" style="2" customWidth="1"/>
    <col min="13826" max="13993" width="0" style="2" hidden="1" customWidth="1"/>
    <col min="13994" max="13995" width="17.28515625" style="2" customWidth="1"/>
    <col min="13996" max="13999" width="0" style="2" hidden="1" customWidth="1"/>
    <col min="14000" max="14001" width="17.28515625" style="2" customWidth="1"/>
    <col min="14002" max="14080" width="9.140625" style="2"/>
    <col min="14081" max="14081" width="36.7109375" style="2" customWidth="1"/>
    <col min="14082" max="14249" width="0" style="2" hidden="1" customWidth="1"/>
    <col min="14250" max="14251" width="17.28515625" style="2" customWidth="1"/>
    <col min="14252" max="14255" width="0" style="2" hidden="1" customWidth="1"/>
    <col min="14256" max="14257" width="17.28515625" style="2" customWidth="1"/>
    <col min="14258" max="14336" width="9.140625" style="2"/>
    <col min="14337" max="14337" width="36.7109375" style="2" customWidth="1"/>
    <col min="14338" max="14505" width="0" style="2" hidden="1" customWidth="1"/>
    <col min="14506" max="14507" width="17.28515625" style="2" customWidth="1"/>
    <col min="14508" max="14511" width="0" style="2" hidden="1" customWidth="1"/>
    <col min="14512" max="14513" width="17.28515625" style="2" customWidth="1"/>
    <col min="14514" max="14592" width="9.140625" style="2"/>
    <col min="14593" max="14593" width="36.7109375" style="2" customWidth="1"/>
    <col min="14594" max="14761" width="0" style="2" hidden="1" customWidth="1"/>
    <col min="14762" max="14763" width="17.28515625" style="2" customWidth="1"/>
    <col min="14764" max="14767" width="0" style="2" hidden="1" customWidth="1"/>
    <col min="14768" max="14769" width="17.28515625" style="2" customWidth="1"/>
    <col min="14770" max="14848" width="9.140625" style="2"/>
    <col min="14849" max="14849" width="36.7109375" style="2" customWidth="1"/>
    <col min="14850" max="15017" width="0" style="2" hidden="1" customWidth="1"/>
    <col min="15018" max="15019" width="17.28515625" style="2" customWidth="1"/>
    <col min="15020" max="15023" width="0" style="2" hidden="1" customWidth="1"/>
    <col min="15024" max="15025" width="17.28515625" style="2" customWidth="1"/>
    <col min="15026" max="15104" width="9.140625" style="2"/>
    <col min="15105" max="15105" width="36.7109375" style="2" customWidth="1"/>
    <col min="15106" max="15273" width="0" style="2" hidden="1" customWidth="1"/>
    <col min="15274" max="15275" width="17.28515625" style="2" customWidth="1"/>
    <col min="15276" max="15279" width="0" style="2" hidden="1" customWidth="1"/>
    <col min="15280" max="15281" width="17.28515625" style="2" customWidth="1"/>
    <col min="15282" max="15360" width="9.140625" style="2"/>
    <col min="15361" max="15361" width="36.7109375" style="2" customWidth="1"/>
    <col min="15362" max="15529" width="0" style="2" hidden="1" customWidth="1"/>
    <col min="15530" max="15531" width="17.28515625" style="2" customWidth="1"/>
    <col min="15532" max="15535" width="0" style="2" hidden="1" customWidth="1"/>
    <col min="15536" max="15537" width="17.28515625" style="2" customWidth="1"/>
    <col min="15538" max="15616" width="9.140625" style="2"/>
    <col min="15617" max="15617" width="36.7109375" style="2" customWidth="1"/>
    <col min="15618" max="15785" width="0" style="2" hidden="1" customWidth="1"/>
    <col min="15786" max="15787" width="17.28515625" style="2" customWidth="1"/>
    <col min="15788" max="15791" width="0" style="2" hidden="1" customWidth="1"/>
    <col min="15792" max="15793" width="17.28515625" style="2" customWidth="1"/>
    <col min="15794" max="15872" width="9.140625" style="2"/>
    <col min="15873" max="15873" width="36.7109375" style="2" customWidth="1"/>
    <col min="15874" max="16041" width="0" style="2" hidden="1" customWidth="1"/>
    <col min="16042" max="16043" width="17.28515625" style="2" customWidth="1"/>
    <col min="16044" max="16047" width="0" style="2" hidden="1" customWidth="1"/>
    <col min="16048" max="16049" width="17.28515625" style="2" customWidth="1"/>
    <col min="16050" max="16128" width="9.140625" style="2"/>
    <col min="16129" max="16129" width="36.7109375" style="2" customWidth="1"/>
    <col min="16130" max="16297" width="0" style="2" hidden="1" customWidth="1"/>
    <col min="16298" max="16299" width="17.28515625" style="2" customWidth="1"/>
    <col min="16300" max="16303" width="0" style="2" hidden="1" customWidth="1"/>
    <col min="16304" max="16305" width="17.28515625" style="2" customWidth="1"/>
    <col min="16306" max="16384" width="9.140625" style="2"/>
  </cols>
  <sheetData>
    <row r="1" spans="1:177" ht="15.75" thickBot="1" x14ac:dyDescent="0.3">
      <c r="A1" s="1" t="s">
        <v>0</v>
      </c>
    </row>
    <row r="2" spans="1:177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 t="s">
        <v>2</v>
      </c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 t="s">
        <v>2</v>
      </c>
      <c r="EG2" s="7"/>
      <c r="EH2" s="6" t="s">
        <v>4</v>
      </c>
      <c r="EI2" s="7"/>
      <c r="EJ2" s="6" t="s">
        <v>4</v>
      </c>
      <c r="EK2" s="7"/>
      <c r="EL2" s="6" t="s">
        <v>4</v>
      </c>
      <c r="EM2" s="7"/>
      <c r="EN2" s="6" t="s">
        <v>4</v>
      </c>
      <c r="EO2" s="7"/>
      <c r="EP2" s="6" t="s">
        <v>4</v>
      </c>
      <c r="EQ2" s="7"/>
      <c r="ER2" s="6" t="s">
        <v>7</v>
      </c>
      <c r="ES2" s="7"/>
      <c r="ET2" s="6" t="s">
        <v>7</v>
      </c>
      <c r="EU2" s="7"/>
      <c r="EV2" s="6" t="s">
        <v>7</v>
      </c>
      <c r="EW2" s="7"/>
      <c r="EX2" s="6" t="s">
        <v>7</v>
      </c>
      <c r="EY2" s="7"/>
      <c r="EZ2" s="6" t="s">
        <v>8</v>
      </c>
      <c r="FA2" s="7"/>
      <c r="FB2" s="6" t="s">
        <v>9</v>
      </c>
      <c r="FC2" s="7"/>
      <c r="FD2" s="6" t="s">
        <v>9</v>
      </c>
      <c r="FE2" s="7"/>
      <c r="FF2" s="6" t="s">
        <v>9</v>
      </c>
      <c r="FG2" s="7"/>
      <c r="FH2" s="6" t="s">
        <v>9</v>
      </c>
      <c r="FI2" s="7"/>
      <c r="FJ2" s="6" t="s">
        <v>9</v>
      </c>
      <c r="FK2" s="7"/>
      <c r="FL2" s="6" t="s">
        <v>9</v>
      </c>
      <c r="FM2" s="7"/>
      <c r="FN2" s="6" t="s">
        <v>10</v>
      </c>
      <c r="FO2" s="7"/>
      <c r="FP2" s="6" t="s">
        <v>11</v>
      </c>
      <c r="FQ2" s="7"/>
      <c r="FR2" s="6" t="s">
        <v>11</v>
      </c>
      <c r="FS2" s="7"/>
      <c r="FT2" s="6" t="s">
        <v>10</v>
      </c>
      <c r="FU2" s="7"/>
    </row>
    <row r="3" spans="1:177" ht="13.5" thickBot="1" x14ac:dyDescent="0.25">
      <c r="B3" s="10" t="s">
        <v>12</v>
      </c>
      <c r="C3" s="11"/>
      <c r="D3" s="10" t="s">
        <v>13</v>
      </c>
      <c r="E3" s="11"/>
      <c r="F3" s="10" t="s">
        <v>14</v>
      </c>
      <c r="G3" s="11"/>
      <c r="H3" s="10" t="s">
        <v>15</v>
      </c>
      <c r="I3" s="11"/>
      <c r="J3" s="10" t="s">
        <v>16</v>
      </c>
      <c r="K3" s="11"/>
      <c r="L3" s="10" t="s">
        <v>17</v>
      </c>
      <c r="M3" s="11"/>
      <c r="N3" s="10" t="s">
        <v>18</v>
      </c>
      <c r="O3" s="11"/>
      <c r="P3" s="10" t="s">
        <v>19</v>
      </c>
      <c r="Q3" s="11"/>
      <c r="R3" s="10" t="s">
        <v>20</v>
      </c>
      <c r="S3" s="11"/>
      <c r="T3" s="10" t="s">
        <v>21</v>
      </c>
      <c r="U3" s="11"/>
      <c r="V3" s="10" t="s">
        <v>22</v>
      </c>
      <c r="W3" s="11"/>
      <c r="X3" s="10" t="s">
        <v>23</v>
      </c>
      <c r="Y3" s="11"/>
      <c r="Z3" s="10" t="s">
        <v>24</v>
      </c>
      <c r="AA3" s="11"/>
      <c r="AB3" s="10" t="s">
        <v>25</v>
      </c>
      <c r="AC3" s="11"/>
      <c r="AD3" s="10" t="s">
        <v>26</v>
      </c>
      <c r="AE3" s="11"/>
      <c r="AF3" s="10" t="s">
        <v>27</v>
      </c>
      <c r="AG3" s="11"/>
      <c r="AH3" s="10" t="s">
        <v>28</v>
      </c>
      <c r="AI3" s="11"/>
      <c r="AJ3" s="10" t="s">
        <v>29</v>
      </c>
      <c r="AK3" s="11"/>
      <c r="AL3" s="10" t="s">
        <v>30</v>
      </c>
      <c r="AM3" s="11"/>
      <c r="AN3" s="10" t="s">
        <v>31</v>
      </c>
      <c r="AO3" s="11"/>
      <c r="AP3" s="10" t="s">
        <v>32</v>
      </c>
      <c r="AQ3" s="11"/>
      <c r="AR3" s="10" t="s">
        <v>33</v>
      </c>
      <c r="AS3" s="11"/>
      <c r="AT3" s="10" t="s">
        <v>34</v>
      </c>
      <c r="AU3" s="11"/>
      <c r="AV3" s="10" t="s">
        <v>35</v>
      </c>
      <c r="AW3" s="12"/>
      <c r="AX3" s="10" t="s">
        <v>24</v>
      </c>
      <c r="AY3" s="11"/>
      <c r="AZ3" s="10" t="s">
        <v>36</v>
      </c>
      <c r="BA3" s="11"/>
      <c r="BB3" s="10" t="s">
        <v>37</v>
      </c>
      <c r="BC3" s="11"/>
      <c r="BD3" s="10" t="s">
        <v>38</v>
      </c>
      <c r="BE3" s="11"/>
      <c r="BF3" s="10" t="s">
        <v>39</v>
      </c>
      <c r="BG3" s="11"/>
      <c r="BH3" s="10" t="s">
        <v>40</v>
      </c>
      <c r="BI3" s="11"/>
      <c r="BJ3" s="10" t="s">
        <v>41</v>
      </c>
      <c r="BK3" s="11"/>
      <c r="BL3" s="10" t="s">
        <v>42</v>
      </c>
      <c r="BM3" s="11"/>
      <c r="BN3" s="10" t="s">
        <v>43</v>
      </c>
      <c r="BO3" s="11"/>
      <c r="BP3" s="10" t="s">
        <v>44</v>
      </c>
      <c r="BQ3" s="11"/>
      <c r="BR3" s="10" t="s">
        <v>45</v>
      </c>
      <c r="BS3" s="11"/>
      <c r="BT3" s="10" t="s">
        <v>46</v>
      </c>
      <c r="BU3" s="11"/>
      <c r="BV3" s="10" t="s">
        <v>47</v>
      </c>
      <c r="BW3" s="11"/>
      <c r="BX3" s="10" t="s">
        <v>48</v>
      </c>
      <c r="BY3" s="11"/>
      <c r="BZ3" s="10" t="s">
        <v>49</v>
      </c>
      <c r="CA3" s="11"/>
      <c r="CB3" s="10" t="s">
        <v>50</v>
      </c>
      <c r="CC3" s="11"/>
      <c r="CD3" s="10" t="s">
        <v>51</v>
      </c>
      <c r="CE3" s="11"/>
      <c r="CF3" s="10" t="s">
        <v>52</v>
      </c>
      <c r="CG3" s="11"/>
      <c r="CH3" s="10" t="s">
        <v>53</v>
      </c>
      <c r="CI3" s="11"/>
      <c r="CJ3" s="10" t="s">
        <v>54</v>
      </c>
      <c r="CK3" s="11"/>
      <c r="CL3" s="10" t="s">
        <v>55</v>
      </c>
      <c r="CM3" s="11"/>
      <c r="CN3" s="10" t="s">
        <v>56</v>
      </c>
      <c r="CO3" s="11"/>
      <c r="CP3" s="10" t="s">
        <v>57</v>
      </c>
      <c r="CQ3" s="11"/>
      <c r="CR3" s="10" t="s">
        <v>58</v>
      </c>
      <c r="CS3" s="11"/>
      <c r="CT3" s="10" t="s">
        <v>59</v>
      </c>
      <c r="CU3" s="11"/>
      <c r="CV3" s="10" t="s">
        <v>60</v>
      </c>
      <c r="CW3" s="11"/>
      <c r="CX3" s="10" t="s">
        <v>61</v>
      </c>
      <c r="CY3" s="11"/>
      <c r="CZ3" s="10" t="s">
        <v>62</v>
      </c>
      <c r="DA3" s="11"/>
      <c r="DB3" s="10" t="s">
        <v>63</v>
      </c>
      <c r="DC3" s="11"/>
      <c r="DD3" s="10" t="s">
        <v>64</v>
      </c>
      <c r="DE3" s="11"/>
      <c r="DF3" s="10" t="s">
        <v>65</v>
      </c>
      <c r="DG3" s="11"/>
      <c r="DH3" s="10" t="s">
        <v>66</v>
      </c>
      <c r="DI3" s="11"/>
      <c r="DJ3" s="10" t="s">
        <v>67</v>
      </c>
      <c r="DK3" s="11"/>
      <c r="DL3" s="10" t="s">
        <v>68</v>
      </c>
      <c r="DM3" s="11"/>
      <c r="DN3" s="10" t="s">
        <v>69</v>
      </c>
      <c r="DO3" s="11"/>
      <c r="DP3" s="10" t="s">
        <v>70</v>
      </c>
      <c r="DQ3" s="11"/>
      <c r="DR3" s="10" t="s">
        <v>71</v>
      </c>
      <c r="DS3" s="11"/>
      <c r="DT3" s="10" t="s">
        <v>72</v>
      </c>
      <c r="DU3" s="11"/>
      <c r="DV3" s="10" t="s">
        <v>73</v>
      </c>
      <c r="DW3" s="11"/>
      <c r="DX3" s="10" t="s">
        <v>74</v>
      </c>
      <c r="DY3" s="11"/>
      <c r="DZ3" s="10" t="s">
        <v>75</v>
      </c>
      <c r="EA3" s="11"/>
      <c r="EB3" s="10" t="s">
        <v>76</v>
      </c>
      <c r="EC3" s="11"/>
      <c r="ED3" s="10" t="s">
        <v>77</v>
      </c>
      <c r="EE3" s="11"/>
      <c r="EF3" s="10" t="s">
        <v>78</v>
      </c>
      <c r="EG3" s="11"/>
      <c r="EH3" s="10" t="s">
        <v>79</v>
      </c>
      <c r="EI3" s="11"/>
      <c r="EJ3" s="10" t="s">
        <v>80</v>
      </c>
      <c r="EK3" s="11"/>
      <c r="EL3" s="10" t="s">
        <v>81</v>
      </c>
      <c r="EM3" s="11"/>
      <c r="EN3" s="10" t="s">
        <v>82</v>
      </c>
      <c r="EO3" s="11"/>
      <c r="EP3" s="10" t="s">
        <v>83</v>
      </c>
      <c r="EQ3" s="11"/>
      <c r="ER3" s="10" t="s">
        <v>84</v>
      </c>
      <c r="ES3" s="11"/>
      <c r="ET3" s="10" t="s">
        <v>85</v>
      </c>
      <c r="EU3" s="11"/>
      <c r="EV3" s="10" t="s">
        <v>86</v>
      </c>
      <c r="EW3" s="11"/>
      <c r="EX3" s="10" t="s">
        <v>87</v>
      </c>
      <c r="EY3" s="11"/>
      <c r="EZ3" s="10" t="s">
        <v>88</v>
      </c>
      <c r="FA3" s="11"/>
      <c r="FB3" s="10" t="s">
        <v>89</v>
      </c>
      <c r="FC3" s="11"/>
      <c r="FD3" s="10" t="s">
        <v>90</v>
      </c>
      <c r="FE3" s="11"/>
      <c r="FF3" s="10" t="s">
        <v>91</v>
      </c>
      <c r="FG3" s="11"/>
      <c r="FH3" s="10" t="s">
        <v>92</v>
      </c>
      <c r="FI3" s="11"/>
      <c r="FJ3" s="10" t="s">
        <v>93</v>
      </c>
      <c r="FK3" s="11"/>
      <c r="FL3" s="10" t="s">
        <v>94</v>
      </c>
      <c r="FM3" s="11"/>
      <c r="FN3" s="10" t="s">
        <v>95</v>
      </c>
      <c r="FO3" s="11"/>
      <c r="FP3" s="10" t="s">
        <v>96</v>
      </c>
      <c r="FQ3" s="11"/>
      <c r="FR3" s="10" t="s">
        <v>97</v>
      </c>
      <c r="FS3" s="11"/>
      <c r="FT3" s="10" t="s">
        <v>98</v>
      </c>
      <c r="FU3" s="11"/>
    </row>
    <row r="4" spans="1:177" ht="15" thickBot="1" x14ac:dyDescent="0.25">
      <c r="A4" s="13"/>
      <c r="B4" s="14" t="s">
        <v>99</v>
      </c>
      <c r="C4" s="14" t="s">
        <v>100</v>
      </c>
      <c r="D4" s="14" t="s">
        <v>99</v>
      </c>
      <c r="E4" s="14" t="s">
        <v>100</v>
      </c>
      <c r="F4" s="14" t="s">
        <v>99</v>
      </c>
      <c r="G4" s="14" t="s">
        <v>100</v>
      </c>
      <c r="H4" s="14" t="s">
        <v>99</v>
      </c>
      <c r="I4" s="14" t="s">
        <v>100</v>
      </c>
      <c r="J4" s="14" t="s">
        <v>99</v>
      </c>
      <c r="K4" s="14" t="s">
        <v>100</v>
      </c>
      <c r="L4" s="14" t="s">
        <v>99</v>
      </c>
      <c r="M4" s="14" t="s">
        <v>100</v>
      </c>
      <c r="N4" s="14" t="s">
        <v>99</v>
      </c>
      <c r="O4" s="14" t="s">
        <v>100</v>
      </c>
      <c r="P4" s="14" t="s">
        <v>99</v>
      </c>
      <c r="Q4" s="14" t="s">
        <v>100</v>
      </c>
      <c r="R4" s="14" t="s">
        <v>99</v>
      </c>
      <c r="S4" s="14" t="s">
        <v>100</v>
      </c>
      <c r="T4" s="14" t="s">
        <v>99</v>
      </c>
      <c r="U4" s="14" t="s">
        <v>100</v>
      </c>
      <c r="V4" s="14" t="s">
        <v>99</v>
      </c>
      <c r="W4" s="14" t="s">
        <v>100</v>
      </c>
      <c r="X4" s="14" t="s">
        <v>99</v>
      </c>
      <c r="Y4" s="14" t="s">
        <v>100</v>
      </c>
      <c r="Z4" s="14" t="s">
        <v>99</v>
      </c>
      <c r="AA4" s="14" t="s">
        <v>100</v>
      </c>
      <c r="AB4" s="14" t="s">
        <v>99</v>
      </c>
      <c r="AC4" s="14" t="s">
        <v>100</v>
      </c>
      <c r="AD4" s="14" t="s">
        <v>99</v>
      </c>
      <c r="AE4" s="14" t="s">
        <v>100</v>
      </c>
      <c r="AF4" s="14" t="s">
        <v>99</v>
      </c>
      <c r="AG4" s="14" t="s">
        <v>100</v>
      </c>
      <c r="AH4" s="14" t="s">
        <v>99</v>
      </c>
      <c r="AI4" s="14" t="s">
        <v>100</v>
      </c>
      <c r="AJ4" s="14" t="s">
        <v>99</v>
      </c>
      <c r="AK4" s="14" t="s">
        <v>100</v>
      </c>
      <c r="AL4" s="14" t="s">
        <v>99</v>
      </c>
      <c r="AM4" s="14" t="s">
        <v>100</v>
      </c>
      <c r="AN4" s="14" t="s">
        <v>99</v>
      </c>
      <c r="AO4" s="14" t="s">
        <v>100</v>
      </c>
      <c r="AP4" s="14" t="s">
        <v>99</v>
      </c>
      <c r="AQ4" s="14" t="s">
        <v>100</v>
      </c>
      <c r="AR4" s="14" t="s">
        <v>99</v>
      </c>
      <c r="AS4" s="14" t="s">
        <v>100</v>
      </c>
      <c r="AT4" s="14" t="s">
        <v>99</v>
      </c>
      <c r="AU4" s="14" t="s">
        <v>100</v>
      </c>
      <c r="AV4" s="14" t="s">
        <v>99</v>
      </c>
      <c r="AW4" s="14" t="s">
        <v>100</v>
      </c>
      <c r="AX4" s="14" t="s">
        <v>99</v>
      </c>
      <c r="AY4" s="14" t="s">
        <v>100</v>
      </c>
      <c r="AZ4" s="14" t="s">
        <v>99</v>
      </c>
      <c r="BA4" s="14" t="s">
        <v>100</v>
      </c>
      <c r="BB4" s="14" t="s">
        <v>99</v>
      </c>
      <c r="BC4" s="14" t="s">
        <v>100</v>
      </c>
      <c r="BD4" s="14" t="s">
        <v>99</v>
      </c>
      <c r="BE4" s="14" t="s">
        <v>100</v>
      </c>
      <c r="BF4" s="14" t="s">
        <v>99</v>
      </c>
      <c r="BG4" s="14" t="s">
        <v>100</v>
      </c>
      <c r="BH4" s="14" t="s">
        <v>99</v>
      </c>
      <c r="BI4" s="14" t="s">
        <v>100</v>
      </c>
      <c r="BJ4" s="14" t="s">
        <v>99</v>
      </c>
      <c r="BK4" s="14" t="s">
        <v>100</v>
      </c>
      <c r="BL4" s="14" t="s">
        <v>99</v>
      </c>
      <c r="BM4" s="14" t="s">
        <v>100</v>
      </c>
      <c r="BN4" s="14" t="s">
        <v>99</v>
      </c>
      <c r="BO4" s="14" t="s">
        <v>100</v>
      </c>
      <c r="BP4" s="14" t="s">
        <v>99</v>
      </c>
      <c r="BQ4" s="14" t="s">
        <v>100</v>
      </c>
      <c r="BR4" s="14" t="s">
        <v>99</v>
      </c>
      <c r="BS4" s="14" t="s">
        <v>100</v>
      </c>
      <c r="BT4" s="14" t="s">
        <v>99</v>
      </c>
      <c r="BU4" s="14" t="s">
        <v>100</v>
      </c>
      <c r="BV4" s="14" t="s">
        <v>99</v>
      </c>
      <c r="BW4" s="14" t="s">
        <v>100</v>
      </c>
      <c r="BX4" s="14" t="s">
        <v>99</v>
      </c>
      <c r="BY4" s="14" t="s">
        <v>100</v>
      </c>
      <c r="BZ4" s="14" t="s">
        <v>99</v>
      </c>
      <c r="CA4" s="14" t="s">
        <v>100</v>
      </c>
      <c r="CB4" s="14" t="s">
        <v>99</v>
      </c>
      <c r="CC4" s="14" t="s">
        <v>100</v>
      </c>
      <c r="CD4" s="14" t="s">
        <v>99</v>
      </c>
      <c r="CE4" s="14" t="s">
        <v>100</v>
      </c>
      <c r="CF4" s="14" t="s">
        <v>99</v>
      </c>
      <c r="CG4" s="14" t="s">
        <v>100</v>
      </c>
      <c r="CH4" s="14" t="s">
        <v>99</v>
      </c>
      <c r="CI4" s="14" t="s">
        <v>100</v>
      </c>
      <c r="CJ4" s="14" t="s">
        <v>99</v>
      </c>
      <c r="CK4" s="14" t="s">
        <v>100</v>
      </c>
      <c r="CL4" s="14" t="s">
        <v>99</v>
      </c>
      <c r="CM4" s="14" t="s">
        <v>100</v>
      </c>
      <c r="CN4" s="14" t="s">
        <v>99</v>
      </c>
      <c r="CO4" s="14" t="s">
        <v>100</v>
      </c>
      <c r="CP4" s="14" t="s">
        <v>99</v>
      </c>
      <c r="CQ4" s="14" t="s">
        <v>100</v>
      </c>
      <c r="CR4" s="14" t="s">
        <v>99</v>
      </c>
      <c r="CS4" s="14" t="s">
        <v>100</v>
      </c>
      <c r="CT4" s="14" t="s">
        <v>99</v>
      </c>
      <c r="CU4" s="14" t="s">
        <v>100</v>
      </c>
      <c r="CV4" s="14" t="s">
        <v>99</v>
      </c>
      <c r="CW4" s="14" t="s">
        <v>100</v>
      </c>
      <c r="CX4" s="14" t="s">
        <v>99</v>
      </c>
      <c r="CY4" s="14" t="s">
        <v>100</v>
      </c>
      <c r="CZ4" s="14" t="s">
        <v>99</v>
      </c>
      <c r="DA4" s="14" t="s">
        <v>100</v>
      </c>
      <c r="DB4" s="14" t="s">
        <v>99</v>
      </c>
      <c r="DC4" s="14" t="s">
        <v>100</v>
      </c>
      <c r="DD4" s="14" t="s">
        <v>99</v>
      </c>
      <c r="DE4" s="14" t="s">
        <v>100</v>
      </c>
      <c r="DF4" s="14" t="s">
        <v>99</v>
      </c>
      <c r="DG4" s="14" t="s">
        <v>100</v>
      </c>
      <c r="DH4" s="14" t="s">
        <v>99</v>
      </c>
      <c r="DI4" s="14" t="s">
        <v>100</v>
      </c>
      <c r="DJ4" s="14" t="s">
        <v>99</v>
      </c>
      <c r="DK4" s="14" t="s">
        <v>100</v>
      </c>
      <c r="DL4" s="14" t="s">
        <v>99</v>
      </c>
      <c r="DM4" s="14" t="s">
        <v>100</v>
      </c>
      <c r="DN4" s="14" t="s">
        <v>99</v>
      </c>
      <c r="DO4" s="14" t="s">
        <v>100</v>
      </c>
      <c r="DP4" s="14" t="s">
        <v>99</v>
      </c>
      <c r="DQ4" s="14" t="s">
        <v>100</v>
      </c>
      <c r="DR4" s="14" t="s">
        <v>99</v>
      </c>
      <c r="DS4" s="14" t="s">
        <v>100</v>
      </c>
      <c r="DT4" s="14" t="s">
        <v>99</v>
      </c>
      <c r="DU4" s="14" t="s">
        <v>100</v>
      </c>
      <c r="DV4" s="14" t="s">
        <v>99</v>
      </c>
      <c r="DW4" s="14" t="s">
        <v>100</v>
      </c>
      <c r="DX4" s="14" t="s">
        <v>99</v>
      </c>
      <c r="DY4" s="14" t="s">
        <v>100</v>
      </c>
      <c r="DZ4" s="14" t="s">
        <v>99</v>
      </c>
      <c r="EA4" s="14" t="s">
        <v>100</v>
      </c>
      <c r="EB4" s="14" t="s">
        <v>99</v>
      </c>
      <c r="EC4" s="14" t="s">
        <v>100</v>
      </c>
      <c r="ED4" s="14" t="s">
        <v>99</v>
      </c>
      <c r="EE4" s="14" t="s">
        <v>100</v>
      </c>
      <c r="EF4" s="14" t="s">
        <v>99</v>
      </c>
      <c r="EG4" s="14" t="s">
        <v>100</v>
      </c>
      <c r="EH4" s="14" t="s">
        <v>99</v>
      </c>
      <c r="EI4" s="14" t="s">
        <v>100</v>
      </c>
      <c r="EJ4" s="14" t="s">
        <v>99</v>
      </c>
      <c r="EK4" s="14" t="s">
        <v>100</v>
      </c>
      <c r="EL4" s="14" t="s">
        <v>99</v>
      </c>
      <c r="EM4" s="14" t="s">
        <v>100</v>
      </c>
      <c r="EN4" s="14" t="s">
        <v>99</v>
      </c>
      <c r="EO4" s="14" t="s">
        <v>100</v>
      </c>
      <c r="EP4" s="14" t="s">
        <v>99</v>
      </c>
      <c r="EQ4" s="14" t="s">
        <v>100</v>
      </c>
      <c r="ER4" s="14" t="s">
        <v>99</v>
      </c>
      <c r="ES4" s="14" t="s">
        <v>100</v>
      </c>
      <c r="ET4" s="14" t="s">
        <v>99</v>
      </c>
      <c r="EU4" s="14" t="s">
        <v>100</v>
      </c>
      <c r="EV4" s="14" t="s">
        <v>99</v>
      </c>
      <c r="EW4" s="14" t="s">
        <v>100</v>
      </c>
      <c r="EX4" s="14" t="s">
        <v>99</v>
      </c>
      <c r="EY4" s="14" t="s">
        <v>100</v>
      </c>
      <c r="EZ4" s="14" t="s">
        <v>99</v>
      </c>
      <c r="FA4" s="14" t="s">
        <v>100</v>
      </c>
      <c r="FB4" s="14" t="s">
        <v>99</v>
      </c>
      <c r="FC4" s="14" t="s">
        <v>100</v>
      </c>
      <c r="FD4" s="14" t="s">
        <v>99</v>
      </c>
      <c r="FE4" s="14" t="s">
        <v>100</v>
      </c>
      <c r="FF4" s="14" t="s">
        <v>99</v>
      </c>
      <c r="FG4" s="14" t="s">
        <v>100</v>
      </c>
      <c r="FH4" s="14" t="s">
        <v>99</v>
      </c>
      <c r="FI4" s="14" t="s">
        <v>100</v>
      </c>
      <c r="FJ4" s="14" t="s">
        <v>99</v>
      </c>
      <c r="FK4" s="14" t="s">
        <v>100</v>
      </c>
      <c r="FL4" s="14" t="s">
        <v>99</v>
      </c>
      <c r="FM4" s="14" t="s">
        <v>100</v>
      </c>
      <c r="FN4" s="14" t="s">
        <v>99</v>
      </c>
      <c r="FO4" s="14" t="s">
        <v>100</v>
      </c>
      <c r="FP4" s="14" t="s">
        <v>99</v>
      </c>
      <c r="FQ4" s="14" t="s">
        <v>100</v>
      </c>
      <c r="FR4" s="14" t="s">
        <v>99</v>
      </c>
      <c r="FS4" s="14" t="s">
        <v>100</v>
      </c>
      <c r="FT4" s="14" t="s">
        <v>99</v>
      </c>
      <c r="FU4" s="14" t="s">
        <v>100</v>
      </c>
    </row>
    <row r="5" spans="1:177" x14ac:dyDescent="0.2">
      <c r="B5" s="15"/>
      <c r="C5" s="16">
        <f>+B32</f>
        <v>128534216.95</v>
      </c>
      <c r="D5" s="15"/>
      <c r="E5" s="16">
        <f>+D32</f>
        <v>165973190.59999999</v>
      </c>
      <c r="F5" s="15"/>
      <c r="G5" s="16">
        <f>+F32</f>
        <v>154531183.59999999</v>
      </c>
      <c r="H5" s="15"/>
      <c r="I5" s="16">
        <f>+H32</f>
        <v>112617008.42</v>
      </c>
      <c r="J5" s="15"/>
      <c r="K5" s="16">
        <f>+J32</f>
        <v>122165726.01000001</v>
      </c>
      <c r="L5" s="15"/>
      <c r="M5" s="16">
        <f>+L32</f>
        <v>148208939.98000002</v>
      </c>
      <c r="N5" s="15"/>
      <c r="O5" s="16">
        <f>+N32</f>
        <v>137273917.87</v>
      </c>
      <c r="P5" s="15"/>
      <c r="Q5" s="16">
        <f>+P32</f>
        <v>151874562.86000001</v>
      </c>
      <c r="R5" s="15"/>
      <c r="S5" s="16">
        <f>+R32</f>
        <v>142272195.13</v>
      </c>
      <c r="T5" s="15"/>
      <c r="U5" s="16">
        <f>+T32</f>
        <v>146939801.12</v>
      </c>
      <c r="V5" s="15"/>
      <c r="W5" s="16">
        <f>+V32</f>
        <v>136363218.84</v>
      </c>
      <c r="X5" s="15"/>
      <c r="Y5" s="16">
        <f>+X32</f>
        <v>192546942.90000001</v>
      </c>
      <c r="Z5" s="15"/>
      <c r="AA5" s="16">
        <f>+Z32</f>
        <v>182578150</v>
      </c>
      <c r="AB5" s="15"/>
      <c r="AC5" s="16">
        <f>+AB32</f>
        <v>188703967.13999999</v>
      </c>
      <c r="AD5" s="15"/>
      <c r="AE5" s="16">
        <f>+AD32</f>
        <v>201283453.80000001</v>
      </c>
      <c r="AF5" s="15"/>
      <c r="AG5" s="16">
        <f>+AF32</f>
        <v>171103662.61000001</v>
      </c>
      <c r="AH5" s="15"/>
      <c r="AI5" s="16">
        <f>+AH32</f>
        <v>186884177.57999998</v>
      </c>
      <c r="AJ5" s="15"/>
      <c r="AK5" s="16">
        <f>+AJ32</f>
        <v>189500085.52000001</v>
      </c>
      <c r="AL5" s="15"/>
      <c r="AM5" s="16">
        <f>+AL32</f>
        <v>213556369.59</v>
      </c>
      <c r="AN5" s="15"/>
      <c r="AO5" s="16">
        <f>+AN32</f>
        <v>222932092.22</v>
      </c>
      <c r="AP5" s="15"/>
      <c r="AQ5" s="16">
        <f>+AP32</f>
        <v>216269687.43000001</v>
      </c>
      <c r="AR5" s="15"/>
      <c r="AS5" s="16">
        <f>+AR32</f>
        <v>228592137.09999999</v>
      </c>
      <c r="AT5" s="15"/>
      <c r="AU5" s="16">
        <f>+AT32</f>
        <v>225608620.47</v>
      </c>
      <c r="AV5" s="15"/>
      <c r="AW5" s="16">
        <f>+AV32</f>
        <v>224869563.30000001</v>
      </c>
      <c r="AX5" s="15"/>
      <c r="AY5" s="16">
        <f>+AX32</f>
        <v>162779922.74000001</v>
      </c>
      <c r="AZ5" s="15"/>
      <c r="BA5" s="16">
        <f>+AZ32</f>
        <v>207417240.38999999</v>
      </c>
      <c r="BB5" s="15"/>
      <c r="BC5" s="16">
        <f>+BB32</f>
        <v>210117833.31</v>
      </c>
      <c r="BD5" s="15"/>
      <c r="BE5" s="16">
        <f>+BD32</f>
        <v>172036758.50999999</v>
      </c>
      <c r="BF5" s="15"/>
      <c r="BG5" s="16">
        <f>+BF32</f>
        <v>173058710.98000002</v>
      </c>
      <c r="BH5" s="15"/>
      <c r="BI5" s="16">
        <f>+BH32</f>
        <v>154861457.34</v>
      </c>
      <c r="BJ5" s="15"/>
      <c r="BK5" s="16">
        <f>+BJ32</f>
        <v>190072667.86000001</v>
      </c>
      <c r="BL5" s="15"/>
      <c r="BM5" s="16">
        <f>+BL32</f>
        <v>199292719.86000001</v>
      </c>
      <c r="BN5" s="15"/>
      <c r="BO5" s="16">
        <f>+BN32</f>
        <v>192215302.05000001</v>
      </c>
      <c r="BP5" s="15"/>
      <c r="BQ5" s="16">
        <f>+BP32</f>
        <v>221118412.70999998</v>
      </c>
      <c r="BR5" s="15"/>
      <c r="BS5" s="16">
        <f>+BR32</f>
        <v>216651437.13</v>
      </c>
      <c r="BT5" s="15"/>
      <c r="BU5" s="16">
        <f>+BT32</f>
        <v>196817288.91</v>
      </c>
      <c r="BV5" s="15"/>
      <c r="BW5" s="16">
        <f>+BV32</f>
        <v>129961933.28</v>
      </c>
      <c r="BX5" s="15"/>
      <c r="BY5" s="16">
        <f>+BX32</f>
        <v>164044065.19</v>
      </c>
      <c r="BZ5" s="15"/>
      <c r="CA5" s="16">
        <f>+BZ32</f>
        <v>161442849.42000002</v>
      </c>
      <c r="CB5" s="15"/>
      <c r="CC5" s="16">
        <f>+CB32</f>
        <v>126814996.37000036</v>
      </c>
      <c r="CD5" s="15"/>
      <c r="CE5" s="16">
        <f>+CD32</f>
        <v>133555570.91</v>
      </c>
      <c r="CF5" s="15"/>
      <c r="CG5" s="16">
        <f>+CF32</f>
        <v>113015221.32000002</v>
      </c>
      <c r="CH5" s="15"/>
      <c r="CI5" s="16">
        <f>+CH32</f>
        <v>131843095.59999999</v>
      </c>
      <c r="CJ5" s="15"/>
      <c r="CK5" s="16">
        <f>+CJ32</f>
        <v>144305374.17000002</v>
      </c>
      <c r="CL5" s="15"/>
      <c r="CM5" s="16">
        <f>+CL32</f>
        <v>147147219.13999999</v>
      </c>
      <c r="CN5" s="15"/>
      <c r="CO5" s="16">
        <f>+CN32</f>
        <v>129853765.8</v>
      </c>
      <c r="CP5" s="15"/>
      <c r="CQ5" s="16">
        <f>+CP32</f>
        <v>146362809.05000001</v>
      </c>
      <c r="CR5" s="15"/>
      <c r="CS5" s="16">
        <f>+CR32</f>
        <v>141027627.56999999</v>
      </c>
      <c r="CT5" s="15"/>
      <c r="CU5" s="16">
        <f>+CT32</f>
        <v>98497185.760000005</v>
      </c>
      <c r="CV5" s="15"/>
      <c r="CW5" s="16">
        <f>+CV32</f>
        <v>152937039.74000001</v>
      </c>
      <c r="CX5" s="15"/>
      <c r="CY5" s="16">
        <f>+CX32</f>
        <v>144963826.82999998</v>
      </c>
      <c r="CZ5" s="15"/>
      <c r="DA5" s="16">
        <f>+CZ32</f>
        <v>122038631.90000001</v>
      </c>
      <c r="DB5" s="15"/>
      <c r="DC5" s="16">
        <f>+DB32</f>
        <v>135784093.12099999</v>
      </c>
      <c r="DD5" s="15"/>
      <c r="DE5" s="16">
        <f>+DD32</f>
        <v>141744087.19</v>
      </c>
      <c r="DF5" s="15"/>
      <c r="DG5" s="16">
        <f>+DF32</f>
        <v>168893197.38999999</v>
      </c>
      <c r="DH5" s="15"/>
      <c r="DI5" s="16">
        <f>+DH32</f>
        <v>170891415.22</v>
      </c>
      <c r="DJ5" s="15"/>
      <c r="DK5" s="16">
        <f>+DJ32</f>
        <v>183224127.89000022</v>
      </c>
      <c r="DL5" s="15"/>
      <c r="DM5" s="16">
        <f>+DL32</f>
        <v>189745472.57999998</v>
      </c>
      <c r="DN5" s="15"/>
      <c r="DO5" s="16">
        <f>+DN32</f>
        <v>183390968.62000033</v>
      </c>
      <c r="DP5" s="15"/>
      <c r="DQ5" s="16">
        <f>+DP32</f>
        <v>187777153.18000001</v>
      </c>
      <c r="DR5" s="15"/>
      <c r="DS5" s="16">
        <f>+DR32</f>
        <v>160436934.31999999</v>
      </c>
      <c r="DT5" s="15"/>
      <c r="DU5" s="16">
        <f>+DT32</f>
        <v>218858500.63</v>
      </c>
      <c r="DV5" s="15"/>
      <c r="DW5" s="16">
        <f>+DV32</f>
        <v>245908254.56000033</v>
      </c>
      <c r="DX5" s="15"/>
      <c r="DY5" s="16">
        <f>+DX32</f>
        <v>186892925.20000026</v>
      </c>
      <c r="DZ5" s="15"/>
      <c r="EA5" s="16">
        <f>+DZ32</f>
        <v>206023173.22</v>
      </c>
      <c r="EB5" s="15"/>
      <c r="EC5" s="16">
        <f>+EB32</f>
        <v>201236914.74000001</v>
      </c>
      <c r="ED5" s="15"/>
      <c r="EE5" s="16">
        <f>+ED32</f>
        <v>241815192.40000001</v>
      </c>
      <c r="EF5" s="15"/>
      <c r="EG5" s="16">
        <f>+EF32</f>
        <v>246075789.0100002</v>
      </c>
      <c r="EH5" s="15"/>
      <c r="EI5" s="16">
        <f>+EH32</f>
        <v>234194612.15000001</v>
      </c>
      <c r="EJ5" s="15"/>
      <c r="EK5" s="16">
        <f>+EJ32</f>
        <v>249213230.43000025</v>
      </c>
      <c r="EL5" s="15"/>
      <c r="EM5" s="16">
        <f>+EL32</f>
        <v>230633199.90000001</v>
      </c>
      <c r="EN5" s="15"/>
      <c r="EO5" s="16">
        <f>+EN32</f>
        <v>215801858.98000026</v>
      </c>
      <c r="EP5" s="15"/>
      <c r="EQ5" s="16">
        <f>+EP32</f>
        <v>174132013.08000031</v>
      </c>
      <c r="ER5" s="15"/>
      <c r="ES5" s="16">
        <f>+ER32</f>
        <v>234849177.43000001</v>
      </c>
      <c r="ET5" s="15"/>
      <c r="EU5" s="16">
        <f>+ET32</f>
        <v>242062959.18000001</v>
      </c>
      <c r="EV5" s="15"/>
      <c r="EW5" s="16">
        <f>+EV32</f>
        <v>209472213.94999999</v>
      </c>
      <c r="EX5" s="15"/>
      <c r="EY5" s="16">
        <f>+EX32</f>
        <v>227665459.19</v>
      </c>
      <c r="EZ5" s="15"/>
      <c r="FA5" s="16">
        <f>+EZ32</f>
        <v>226492725.09999999</v>
      </c>
      <c r="FB5" s="15"/>
      <c r="FC5" s="16">
        <f>+FB32</f>
        <v>235315853.44999999</v>
      </c>
      <c r="FD5" s="15"/>
      <c r="FE5" s="16">
        <f>+FD32</f>
        <v>244205738.21000022</v>
      </c>
      <c r="FF5" s="15"/>
      <c r="FG5" s="16">
        <f>+FF32</f>
        <v>222492048.15000001</v>
      </c>
      <c r="FH5" s="15"/>
      <c r="FI5" s="16">
        <f>+FH32</f>
        <v>263257683.74000001</v>
      </c>
      <c r="FJ5" s="15"/>
      <c r="FK5" s="16">
        <f>+FJ32</f>
        <v>242577689.39000031</v>
      </c>
      <c r="FL5" s="15"/>
      <c r="FM5" s="16">
        <f>+FL32</f>
        <v>227794217.63999999</v>
      </c>
      <c r="FN5" s="15"/>
      <c r="FO5" s="17">
        <f>+FN32</f>
        <v>170091769.81999999</v>
      </c>
      <c r="FP5" s="15"/>
      <c r="FQ5" s="16">
        <f>+FP32</f>
        <v>216347829.22999999</v>
      </c>
      <c r="FR5" s="15"/>
      <c r="FS5" s="16">
        <f>+FR32</f>
        <v>226208976.27000004</v>
      </c>
      <c r="FT5" s="15"/>
      <c r="FU5" s="17">
        <f>+FT32</f>
        <v>185365581.47</v>
      </c>
    </row>
    <row r="6" spans="1:177" x14ac:dyDescent="0.2">
      <c r="A6" s="18" t="s">
        <v>101</v>
      </c>
      <c r="B6" s="19">
        <v>24895665</v>
      </c>
      <c r="C6" s="20">
        <f>B6</f>
        <v>24895665</v>
      </c>
      <c r="D6" s="19">
        <f>+'[1]Unutilised grants'!N46</f>
        <v>63026610.329999998</v>
      </c>
      <c r="E6" s="20">
        <f>D6</f>
        <v>63026610.329999998</v>
      </c>
      <c r="F6" s="19">
        <f>+'[1]Unutilised grants'!N57</f>
        <v>63026610.329999998</v>
      </c>
      <c r="G6" s="20">
        <f>F6</f>
        <v>63026610.329999998</v>
      </c>
      <c r="H6" s="19">
        <f>+'[1]Unutilised grants'!N69</f>
        <v>32760572.290000003</v>
      </c>
      <c r="I6" s="20">
        <f>H6</f>
        <v>32760572.290000003</v>
      </c>
      <c r="J6" s="19">
        <f>+'[1]Unutilised grants'!N81</f>
        <v>28025262.450000003</v>
      </c>
      <c r="K6" s="20">
        <f>J6</f>
        <v>28025262.450000003</v>
      </c>
      <c r="L6" s="19">
        <f>+'[1]Unutilised grants'!N93</f>
        <v>40269192.760000013</v>
      </c>
      <c r="M6" s="20">
        <f>L6</f>
        <v>40269192.760000013</v>
      </c>
      <c r="N6" s="19">
        <f>+'[1]Unutilised grants'!N105</f>
        <v>32610687.670000009</v>
      </c>
      <c r="O6" s="20">
        <f>N6</f>
        <v>32610687.670000009</v>
      </c>
      <c r="P6" s="19">
        <f>+'[1]Unutilised grants'!N118</f>
        <v>32610687.670000009</v>
      </c>
      <c r="Q6" s="20">
        <f>P6</f>
        <v>32610687.670000009</v>
      </c>
      <c r="R6" s="19">
        <f>+'[1]Unutilised grants'!N130</f>
        <v>26289840.900000006</v>
      </c>
      <c r="S6" s="20">
        <f>R6</f>
        <v>26289840.900000006</v>
      </c>
      <c r="T6" s="19">
        <f>+'[1]Unutilised grants'!N142</f>
        <v>45777590.350000009</v>
      </c>
      <c r="U6" s="20">
        <f>T6</f>
        <v>45777590.350000009</v>
      </c>
      <c r="V6" s="19">
        <f>+'[1]Unutilised grants'!N154</f>
        <v>41395892.019999996</v>
      </c>
      <c r="W6" s="20">
        <f>V6</f>
        <v>41395892.019999996</v>
      </c>
      <c r="X6" s="19">
        <f>+'[1]Unutilised grants'!N165</f>
        <v>29240643.129999992</v>
      </c>
      <c r="Y6" s="20">
        <f>X6</f>
        <v>29240643.129999992</v>
      </c>
      <c r="Z6" s="19">
        <v>27786953</v>
      </c>
      <c r="AA6" s="20">
        <f>Z6</f>
        <v>27786953</v>
      </c>
      <c r="AB6" s="19">
        <f>+'[1]Unutilised grants'!N188</f>
        <v>47115881.640000001</v>
      </c>
      <c r="AC6" s="20">
        <f>AB6</f>
        <v>47115881.640000001</v>
      </c>
      <c r="AD6" s="19">
        <f>+'[1]Unutilised grants'!N199</f>
        <v>45784828.880000003</v>
      </c>
      <c r="AE6" s="20">
        <f>AD6</f>
        <v>45784828.880000003</v>
      </c>
      <c r="AF6" s="19">
        <f>+'[1]Unutilised grants'!N211</f>
        <v>35809394.840000004</v>
      </c>
      <c r="AG6" s="20">
        <f>AF6</f>
        <v>35809394.840000004</v>
      </c>
      <c r="AH6" s="19">
        <f>+'[1]Unutilised grants'!N223</f>
        <v>25919014.82</v>
      </c>
      <c r="AI6" s="20">
        <f>AH6</f>
        <v>25919014.82</v>
      </c>
      <c r="AJ6" s="19">
        <f>+'[1]Unutilised grants'!N235</f>
        <v>37586171.829999998</v>
      </c>
      <c r="AK6" s="20">
        <f>AJ6</f>
        <v>37586171.829999998</v>
      </c>
      <c r="AL6" s="19">
        <f>+'[1]Unutilised grants'!N247</f>
        <v>56466394.410000004</v>
      </c>
      <c r="AM6" s="20">
        <f>AL6</f>
        <v>56466394.410000004</v>
      </c>
      <c r="AN6" s="19">
        <f>+'[1]Unutilised grants'!N259</f>
        <v>48624943.389999986</v>
      </c>
      <c r="AO6" s="20">
        <f>AN6</f>
        <v>48624943.389999986</v>
      </c>
      <c r="AP6" s="19">
        <f>+'[1]Unutilised grants'!N271</f>
        <v>39659803.029999994</v>
      </c>
      <c r="AQ6" s="20">
        <f>AP6</f>
        <v>39659803.029999994</v>
      </c>
      <c r="AR6" s="19">
        <f>+'[1]Unutilised grants'!N282</f>
        <v>64427544.870000005</v>
      </c>
      <c r="AS6" s="20">
        <f>AR6</f>
        <v>64427544.870000005</v>
      </c>
      <c r="AT6" s="19">
        <f>+'[1]Unutilised grants'!N294</f>
        <v>57949308.950000003</v>
      </c>
      <c r="AU6" s="20">
        <f>AT6</f>
        <v>57949308.950000003</v>
      </c>
      <c r="AV6" s="19">
        <f>+'[1]Unutilised grants'!N306</f>
        <v>50542303.599999994</v>
      </c>
      <c r="AW6" s="20">
        <f>AV6</f>
        <v>50542303.599999994</v>
      </c>
      <c r="AX6" s="19">
        <f>+'[1]Unutilised grants'!N318</f>
        <v>32277275.740000002</v>
      </c>
      <c r="AY6" s="20">
        <f>AX6</f>
        <v>32277275.740000002</v>
      </c>
      <c r="AZ6" s="19">
        <f>'[1]Unutilised grants'!N330</f>
        <v>69989510.210000008</v>
      </c>
      <c r="BA6" s="20">
        <f>AZ6</f>
        <v>69989510.210000008</v>
      </c>
      <c r="BB6" s="19">
        <v>64541465.109999999</v>
      </c>
      <c r="BC6" s="20">
        <f>BB6</f>
        <v>64541465.109999999</v>
      </c>
      <c r="BD6" s="19">
        <f>'[1]Unutilised grants'!N342</f>
        <v>50258306.659999996</v>
      </c>
      <c r="BE6" s="20">
        <f>BD6</f>
        <v>50258306.659999996</v>
      </c>
      <c r="BF6" s="19">
        <f>+'[1]Unutilised grants'!N356</f>
        <v>33752156.319999993</v>
      </c>
      <c r="BG6" s="20">
        <f>BF6</f>
        <v>33752156.319999993</v>
      </c>
      <c r="BH6" s="19">
        <f>+'[1]Unutilised grants'!N356</f>
        <v>33752156.319999993</v>
      </c>
      <c r="BI6" s="20">
        <f>BH6</f>
        <v>33752156.319999993</v>
      </c>
      <c r="BJ6" s="19">
        <f>+'[1]Unutilised grants'!N369</f>
        <v>63062228.799999997</v>
      </c>
      <c r="BK6" s="20">
        <f>BJ6</f>
        <v>63062228.799999997</v>
      </c>
      <c r="BL6" s="19">
        <f>+'[1]Unutilised grants'!N382</f>
        <v>50292045.700000003</v>
      </c>
      <c r="BM6" s="20">
        <f>BL6</f>
        <v>50292045.700000003</v>
      </c>
      <c r="BN6" s="19">
        <f>+'[1]Unutilised grants'!N395</f>
        <v>41432938.330000013</v>
      </c>
      <c r="BO6" s="20">
        <f>BN6</f>
        <v>41432938.330000013</v>
      </c>
      <c r="BP6" s="19">
        <f>+'[1]Unutilised grants'!N407</f>
        <v>90576423.259999976</v>
      </c>
      <c r="BQ6" s="20">
        <f>BP6</f>
        <v>90576423.259999976</v>
      </c>
      <c r="BR6" s="19">
        <f>+'[1]Unutilised grants'!N421</f>
        <v>92304004.569999978</v>
      </c>
      <c r="BS6" s="20">
        <f>BR6</f>
        <v>92304004.569999978</v>
      </c>
      <c r="BT6" s="19">
        <f>'[1]Unutilised grants'!N432</f>
        <v>69572851.709999979</v>
      </c>
      <c r="BU6" s="20">
        <f>BT6</f>
        <v>69572851.709999979</v>
      </c>
      <c r="BV6" s="19">
        <f>+'[1]Unutilised grants'!N443</f>
        <v>52903092.760000005</v>
      </c>
      <c r="BW6" s="20">
        <f>BV6</f>
        <v>52903092.760000005</v>
      </c>
      <c r="BX6" s="19">
        <f>'[1]Unutilised grants'!N453</f>
        <v>99684999.789999992</v>
      </c>
      <c r="BY6" s="20">
        <f>BX6</f>
        <v>99684999.789999992</v>
      </c>
      <c r="BZ6" s="19">
        <f>'[1]Unutilised grants'!N465</f>
        <v>90086925.640000001</v>
      </c>
      <c r="CA6" s="20">
        <f>BZ6</f>
        <v>90086925.640000001</v>
      </c>
      <c r="CB6" s="19">
        <f>+'[1]Unutilised grants'!N478</f>
        <v>66180778.719999999</v>
      </c>
      <c r="CC6" s="20">
        <f>CB6</f>
        <v>66180778.719999999</v>
      </c>
      <c r="CD6" s="19">
        <f>'[1]Unutilised grants'!N490</f>
        <v>61217317.830000006</v>
      </c>
      <c r="CE6" s="20">
        <f>CD6</f>
        <v>61217317.830000006</v>
      </c>
      <c r="CF6" s="19">
        <f>'[1]Unutilised grants'!N503</f>
        <v>45931742.959999993</v>
      </c>
      <c r="CG6" s="20">
        <f>CF6</f>
        <v>45931742.959999993</v>
      </c>
      <c r="CH6" s="19">
        <f>'[1]Unutilised grants'!N515</f>
        <v>61868272.440000005</v>
      </c>
      <c r="CI6" s="20">
        <f>CH6</f>
        <v>61868272.440000005</v>
      </c>
      <c r="CJ6" s="19">
        <f>+'[1]Unutilised grants'!N527</f>
        <v>59288913.420000002</v>
      </c>
      <c r="CK6" s="20">
        <f>CJ6</f>
        <v>59288913.420000002</v>
      </c>
      <c r="CL6" s="19">
        <f>'[1]Unutilised grants'!N539</f>
        <v>49583698.849999994</v>
      </c>
      <c r="CM6" s="20">
        <f>CL6</f>
        <v>49583698.849999994</v>
      </c>
      <c r="CN6" s="19">
        <f>+'[1]Unutilised grants'!N551-3000000</f>
        <v>59182914.789999962</v>
      </c>
      <c r="CO6" s="20">
        <f>CN6</f>
        <v>59182914.789999962</v>
      </c>
      <c r="CP6" s="19">
        <f>'[1]Unutilised grants'!N563</f>
        <v>60785522.729999974</v>
      </c>
      <c r="CQ6" s="20">
        <f>CP6</f>
        <v>60785522.729999974</v>
      </c>
      <c r="CR6" s="19">
        <f>'[1]Unutilised grants'!N575-9081000</f>
        <v>37206131.069999993</v>
      </c>
      <c r="CS6" s="20">
        <f>CR6</f>
        <v>37206131.069999993</v>
      </c>
      <c r="CT6" s="19">
        <f>'[1]Unutilised grants'!N587</f>
        <v>23252343.669999994</v>
      </c>
      <c r="CU6" s="20">
        <f>CT6</f>
        <v>23252343.669999994</v>
      </c>
      <c r="CV6" s="19">
        <f>'[1]Unutilised grants'!N599-39332000</f>
        <v>34764589.640000001</v>
      </c>
      <c r="CW6" s="20">
        <f>CV6</f>
        <v>34764589.640000001</v>
      </c>
      <c r="CX6" s="19">
        <f>'[1]Unutilised grants'!N610</f>
        <v>67090779.620000005</v>
      </c>
      <c r="CY6" s="20">
        <f>CX6</f>
        <v>67090779.620000005</v>
      </c>
      <c r="CZ6" s="19">
        <f>'[1]Unutilised grants'!N622</f>
        <v>55221272.510000005</v>
      </c>
      <c r="DA6" s="20">
        <f>CZ6</f>
        <v>55221272.510000005</v>
      </c>
      <c r="DB6" s="19">
        <f>+'[1]Unutilised grants'!N636</f>
        <v>46595472.410000011</v>
      </c>
      <c r="DC6" s="20">
        <f>DB6</f>
        <v>46595472.410000011</v>
      </c>
      <c r="DD6" s="19">
        <f>'[1]Unutilised grants'!N650</f>
        <v>39794670.379999995</v>
      </c>
      <c r="DE6" s="20">
        <f>DD6</f>
        <v>39794670.379999995</v>
      </c>
      <c r="DF6" s="19">
        <f>'[1]Unutilised grants'!N662</f>
        <v>63852308.00999999</v>
      </c>
      <c r="DG6" s="20">
        <f>DF6</f>
        <v>63852308.00999999</v>
      </c>
      <c r="DH6" s="19">
        <f>'[1]Unutilised grants'!N673</f>
        <v>50590066.420000002</v>
      </c>
      <c r="DI6" s="20">
        <f>DH6</f>
        <v>50590066.420000002</v>
      </c>
      <c r="DJ6" s="19">
        <f>+'[1]Unutilised grants'!N685</f>
        <v>50590066.420000002</v>
      </c>
      <c r="DK6" s="20">
        <f>DJ6</f>
        <v>50590066.420000002</v>
      </c>
      <c r="DL6" s="19">
        <f>'[1]Unutilised grants'!N697</f>
        <v>59639616.489999995</v>
      </c>
      <c r="DM6" s="20">
        <f>DL6</f>
        <v>59639616.489999995</v>
      </c>
      <c r="DN6" s="19">
        <f>'[1]Unutilised grants'!N710</f>
        <v>76059380.599999994</v>
      </c>
      <c r="DO6" s="20">
        <f>DN6</f>
        <v>76059380.599999994</v>
      </c>
      <c r="DP6" s="19">
        <f>'[1]Unutilised grants'!N721</f>
        <v>62123231.251699992</v>
      </c>
      <c r="DQ6" s="20">
        <f>DP6</f>
        <v>62123231.251699992</v>
      </c>
      <c r="DR6" s="19">
        <f>'[1]Unutilised grants'!N734</f>
        <v>35771431.841699995</v>
      </c>
      <c r="DS6" s="20">
        <f>DR6</f>
        <v>35771431.841699995</v>
      </c>
      <c r="DT6" s="19">
        <f>'[1]Unutilised grants'!N746</f>
        <v>82094023.745199993</v>
      </c>
      <c r="DU6" s="20">
        <f>DT6</f>
        <v>82094023.745199993</v>
      </c>
      <c r="DV6" s="19">
        <f>'[1]Unutilised grants'!N760</f>
        <v>66647457.88673199</v>
      </c>
      <c r="DW6" s="20">
        <f>DV6</f>
        <v>66647457.88673199</v>
      </c>
      <c r="DX6" s="19">
        <f>+'[1]Unutilised grants'!N774</f>
        <v>60518871.79999999</v>
      </c>
      <c r="DY6" s="20">
        <f>DX6</f>
        <v>60518871.79999999</v>
      </c>
      <c r="DZ6" s="19">
        <f>'[1]Unutilised grants'!N787</f>
        <v>51888941.91441799</v>
      </c>
      <c r="EA6" s="20">
        <f>DZ6</f>
        <v>51888941.91441799</v>
      </c>
      <c r="EB6" s="19">
        <f>'[1]Unutilised grants'!N798</f>
        <v>28775000.344007999</v>
      </c>
      <c r="EC6" s="20">
        <f>EB6</f>
        <v>28775000.344007999</v>
      </c>
      <c r="ED6" s="19">
        <f>'[1]Unutilised grants'!N812</f>
        <v>60414223.57</v>
      </c>
      <c r="EE6" s="20">
        <f>ED6</f>
        <v>60414223.57</v>
      </c>
      <c r="EF6" s="19">
        <f>'[1]Unutilised grants'!N824</f>
        <v>40753023.583198003</v>
      </c>
      <c r="EG6" s="20">
        <f>EF6</f>
        <v>40753023.583198003</v>
      </c>
      <c r="EH6" s="19">
        <f>'[1]Unutilised grants'!N835</f>
        <v>18682082.597297989</v>
      </c>
      <c r="EI6" s="20">
        <f>EH6</f>
        <v>18682082.597297989</v>
      </c>
      <c r="EJ6" s="19">
        <f>'[1]Unutilised grants'!N847</f>
        <v>52938986.028399996</v>
      </c>
      <c r="EK6" s="20">
        <f>EJ6</f>
        <v>52938986.028399996</v>
      </c>
      <c r="EL6" s="19">
        <f>'[1]Unutilised grants'!N858</f>
        <v>40334167.669164002</v>
      </c>
      <c r="EM6" s="20">
        <f>EL6</f>
        <v>40334167.669164002</v>
      </c>
      <c r="EN6" s="19">
        <f>'[1]Unutilised grants'!N870</f>
        <v>29490967.485268001</v>
      </c>
      <c r="EO6" s="20">
        <f>EN6</f>
        <v>29490967.485268001</v>
      </c>
      <c r="EP6" s="19">
        <f>'[1]Unutilised grants'!N881</f>
        <v>6709678.090198</v>
      </c>
      <c r="EQ6" s="20">
        <f>EP6</f>
        <v>6709678.090198</v>
      </c>
      <c r="ER6" s="19">
        <f>'[1]Unutilised grants'!N894</f>
        <v>59844348.36936</v>
      </c>
      <c r="ES6" s="20">
        <f>ER6</f>
        <v>59844348.36936</v>
      </c>
      <c r="ET6" s="19">
        <f>'[1]Unutilised grants'!N905</f>
        <v>53352553.517520003</v>
      </c>
      <c r="EU6" s="20">
        <f>ET6</f>
        <v>53352553.517520003</v>
      </c>
      <c r="EV6" s="19">
        <f>'[1]Unutilised grants'!N917</f>
        <v>38844383.011904001</v>
      </c>
      <c r="EW6" s="20">
        <f>EV6</f>
        <v>38844383.011904001</v>
      </c>
      <c r="EX6" s="19">
        <f>'[1]Unutilised grants'!N928</f>
        <v>49644799.792432003</v>
      </c>
      <c r="EY6" s="20">
        <f>EX6</f>
        <v>49644799.792432003</v>
      </c>
      <c r="EZ6" s="19">
        <f>'[1]Unutilised grants'!N939</f>
        <v>37873940.397615999</v>
      </c>
      <c r="FA6" s="20">
        <f>EZ6</f>
        <v>37873940.397615999</v>
      </c>
      <c r="FB6" s="19">
        <f>'[1]Unutilised grants'!N950</f>
        <v>53732123.571791992</v>
      </c>
      <c r="FC6" s="20">
        <f>FB6</f>
        <v>53732123.571791992</v>
      </c>
      <c r="FD6" s="19">
        <f>'[1]Unutilised grants'!N962</f>
        <v>58274506.057119988</v>
      </c>
      <c r="FE6" s="20">
        <f>FD6</f>
        <v>58274506.057119988</v>
      </c>
      <c r="FF6" s="19">
        <f>'[1]Unutilised grants'!N973</f>
        <v>43424395.735695995</v>
      </c>
      <c r="FG6" s="20">
        <f>FF6</f>
        <v>43424395.735695995</v>
      </c>
      <c r="FH6" s="19">
        <f>'[1]Unutilised grants'!N985</f>
        <v>81282164.941712007</v>
      </c>
      <c r="FI6" s="20">
        <f>FH6</f>
        <v>81282164.941712007</v>
      </c>
      <c r="FJ6" s="19">
        <f>'[1]Unutilised grants'!N996</f>
        <v>63250001.873279996</v>
      </c>
      <c r="FK6" s="20">
        <f>FJ6</f>
        <v>63250001.873279996</v>
      </c>
      <c r="FL6" s="19">
        <f>'[1]Unutilised grants'!N1008</f>
        <v>45733671.897183999</v>
      </c>
      <c r="FM6" s="20">
        <f>FL6</f>
        <v>45733671.897183999</v>
      </c>
      <c r="FN6" s="19">
        <f>'[1]Unutilised grants'!N1019</f>
        <v>7614036.9763840223</v>
      </c>
      <c r="FO6" s="20">
        <f>FN6</f>
        <v>7614036.9763840223</v>
      </c>
      <c r="FP6" s="19">
        <f>'[1]Unutilised grants'!N1030</f>
        <v>53928024.335199997</v>
      </c>
      <c r="FQ6" s="20">
        <f>FP6</f>
        <v>53928024.335199997</v>
      </c>
      <c r="FR6" s="19">
        <f>'[1]Unutilised grants'!N1041</f>
        <v>15518698.272219995</v>
      </c>
      <c r="FS6" s="20">
        <f>FR6</f>
        <v>15518698.272219995</v>
      </c>
      <c r="FT6" s="19">
        <f>'[1]Unutilised grants'!N1052</f>
        <v>17628498.403899997</v>
      </c>
      <c r="FU6" s="20">
        <f>FT6</f>
        <v>17628498.403899997</v>
      </c>
    </row>
    <row r="7" spans="1:177" x14ac:dyDescent="0.2">
      <c r="A7" s="18" t="s">
        <v>102</v>
      </c>
      <c r="B7" s="19">
        <f>+'[1]Consumer deposits'!N29</f>
        <v>4224718.32</v>
      </c>
      <c r="C7" s="20">
        <f t="shared" ref="C7:C14" si="0">B7</f>
        <v>4224718.32</v>
      </c>
      <c r="D7" s="19">
        <f>+'[1]Consumer deposits'!C61</f>
        <v>4267184.32</v>
      </c>
      <c r="E7" s="20">
        <f t="shared" ref="E7:E14" si="1">D7</f>
        <v>4267184.32</v>
      </c>
      <c r="F7" s="19">
        <f>+'[1]Consumer deposits'!D61</f>
        <v>4264898.04</v>
      </c>
      <c r="G7" s="20">
        <f t="shared" ref="G7:G14" si="2">F7</f>
        <v>4264898.04</v>
      </c>
      <c r="H7" s="19">
        <f>+'[1]Consumer deposits'!E61</f>
        <v>4285027.49</v>
      </c>
      <c r="I7" s="20">
        <f t="shared" ref="I7:I14" si="3">H7</f>
        <v>4285027.49</v>
      </c>
      <c r="J7" s="19">
        <f>+'[1]Consumer deposits'!F61</f>
        <v>4292224.54</v>
      </c>
      <c r="K7" s="20">
        <f t="shared" ref="K7:K14" si="4">J7</f>
        <v>4292224.54</v>
      </c>
      <c r="L7" s="19">
        <f>+'[1]Consumer deposits'!G61</f>
        <v>4347188.97</v>
      </c>
      <c r="M7" s="20">
        <f t="shared" ref="M7:M14" si="5">L7</f>
        <v>4347188.97</v>
      </c>
      <c r="N7" s="19">
        <f>+'[1]Consumer deposits'!H61</f>
        <v>4363363.9000000004</v>
      </c>
      <c r="O7" s="20">
        <f t="shared" ref="O7:O14" si="6">N7</f>
        <v>4363363.9000000004</v>
      </c>
      <c r="P7" s="19">
        <f>+'[1]Consumer deposits'!I61</f>
        <v>4366202.96</v>
      </c>
      <c r="Q7" s="20">
        <f t="shared" ref="Q7:Q14" si="7">P7</f>
        <v>4366202.96</v>
      </c>
      <c r="R7" s="19">
        <f>+'[1]Consumer deposits'!J61</f>
        <v>4402517.46</v>
      </c>
      <c r="S7" s="20">
        <f t="shared" ref="S7:S14" si="8">R7</f>
        <v>4402517.46</v>
      </c>
      <c r="T7" s="19">
        <f>+'[1]Consumer deposits'!K61</f>
        <v>4439131.66</v>
      </c>
      <c r="U7" s="20">
        <f t="shared" ref="U7:U14" si="9">T7</f>
        <v>4439131.66</v>
      </c>
      <c r="V7" s="19">
        <f>+'[1]Consumer deposits'!L61</f>
        <v>4441481.66</v>
      </c>
      <c r="W7" s="20">
        <f t="shared" ref="W7:W14" si="10">V7</f>
        <v>4441481.66</v>
      </c>
      <c r="X7" s="19">
        <f>+'[1]Consumer deposits'!M61</f>
        <v>4462371.4000000004</v>
      </c>
      <c r="Y7" s="20">
        <f t="shared" ref="Y7:Y14" si="11">X7</f>
        <v>4462371.4000000004</v>
      </c>
      <c r="Z7" s="19">
        <v>3680515</v>
      </c>
      <c r="AA7" s="20">
        <f>Z7</f>
        <v>3680515</v>
      </c>
      <c r="AB7" s="19">
        <f>+'[1]Consumer deposits'!C92</f>
        <v>4590818.6199999992</v>
      </c>
      <c r="AC7" s="20">
        <f>AB7</f>
        <v>4590818.6199999992</v>
      </c>
      <c r="AD7" s="19">
        <f>+'[1]Consumer deposits'!D92</f>
        <v>4624672.6199999992</v>
      </c>
      <c r="AE7" s="20">
        <f>AD7</f>
        <v>4624672.6199999992</v>
      </c>
      <c r="AF7" s="19">
        <f>+'[1]Consumer deposits'!E92</f>
        <v>4656737.7899999991</v>
      </c>
      <c r="AG7" s="20">
        <f>AF7</f>
        <v>4656737.7899999991</v>
      </c>
      <c r="AH7" s="19">
        <f>+'[1]Consumer deposits'!F92</f>
        <v>4704304.7899999991</v>
      </c>
      <c r="AI7" s="20">
        <f>AH7</f>
        <v>4704304.7899999991</v>
      </c>
      <c r="AJ7" s="19">
        <f>+'[1]Consumer deposits'!G92</f>
        <v>4709828.3899999987</v>
      </c>
      <c r="AK7" s="20">
        <f>AJ7</f>
        <v>4709828.3899999987</v>
      </c>
      <c r="AL7" s="19">
        <f>+'[1]Consumer deposits'!H92</f>
        <v>4693717.7899999991</v>
      </c>
      <c r="AM7" s="20">
        <f>AL7</f>
        <v>4693717.7899999991</v>
      </c>
      <c r="AN7" s="19">
        <f>+'[1]Consumer deposits'!I92</f>
        <v>4701041.7899999991</v>
      </c>
      <c r="AO7" s="20">
        <f>AN7</f>
        <v>4701041.7899999991</v>
      </c>
      <c r="AP7" s="19">
        <f>+'[1]Consumer deposits'!J92</f>
        <v>4697220.7899999991</v>
      </c>
      <c r="AQ7" s="20">
        <f>AP7</f>
        <v>4697220.7899999991</v>
      </c>
      <c r="AR7" s="19">
        <f>+'[1]Consumer deposits'!K92</f>
        <v>4727786.7899999991</v>
      </c>
      <c r="AS7" s="20">
        <f>AR7</f>
        <v>4727786.7899999991</v>
      </c>
      <c r="AT7" s="19">
        <f>+'[1]Consumer deposits'!L92</f>
        <v>4789752.7899999991</v>
      </c>
      <c r="AU7" s="20">
        <f>AT7</f>
        <v>4789752.7899999991</v>
      </c>
      <c r="AV7" s="19">
        <f>+'[1]Consumer deposits'!M92</f>
        <v>4789582.7899999991</v>
      </c>
      <c r="AW7" s="20">
        <f>AV7</f>
        <v>4789582.7899999991</v>
      </c>
      <c r="AX7" s="19">
        <f>+'[1]Consumer deposits'!N92</f>
        <v>4176589.4200000004</v>
      </c>
      <c r="AY7" s="20">
        <f>AX7</f>
        <v>4176589.4200000004</v>
      </c>
      <c r="AZ7" s="19">
        <f>'[1]Consumer deposits'!C125</f>
        <v>4212634.87</v>
      </c>
      <c r="BA7" s="20">
        <f>AZ7</f>
        <v>4212634.87</v>
      </c>
      <c r="BB7" s="19">
        <f>+'[1]Consumer deposits'!D125</f>
        <v>4232705</v>
      </c>
      <c r="BC7" s="20">
        <f>BB7</f>
        <v>4232705</v>
      </c>
      <c r="BD7" s="19">
        <f>'[1]Consumer deposits'!E125</f>
        <v>4241177.87</v>
      </c>
      <c r="BE7" s="20">
        <f>BD7</f>
        <v>4241177.87</v>
      </c>
      <c r="BF7" s="19">
        <f>+'[1]Consumer deposits'!F125</f>
        <v>4251331</v>
      </c>
      <c r="BG7" s="20">
        <f>BF7</f>
        <v>4251331</v>
      </c>
      <c r="BH7" s="19">
        <f>+'[1]Consumer deposits'!G125</f>
        <v>4267831</v>
      </c>
      <c r="BI7" s="20">
        <f>BH7</f>
        <v>4267831</v>
      </c>
      <c r="BJ7" s="19">
        <f>+'[1]Consumer deposits'!H125</f>
        <v>4274431</v>
      </c>
      <c r="BK7" s="20">
        <f>BJ7</f>
        <v>4274431</v>
      </c>
      <c r="BL7" s="19">
        <f>+'[1]Consumer deposits'!I125</f>
        <v>4260936</v>
      </c>
      <c r="BM7" s="20">
        <f>BL7</f>
        <v>4260936</v>
      </c>
      <c r="BN7" s="19">
        <f>+'[1]Consumer deposits'!J125</f>
        <v>4267436</v>
      </c>
      <c r="BO7" s="20">
        <f>BN7</f>
        <v>4267436</v>
      </c>
      <c r="BP7" s="19">
        <f>+'[1]Consumer deposits'!K125</f>
        <v>4283436</v>
      </c>
      <c r="BQ7" s="20">
        <f>BP7</f>
        <v>4283436</v>
      </c>
      <c r="BR7" s="19">
        <f>+'[1]Consumer deposits'!L125</f>
        <v>4294436</v>
      </c>
      <c r="BS7" s="20">
        <f>BR7</f>
        <v>4294436</v>
      </c>
      <c r="BT7" s="19">
        <f>'[1]Consumer deposits'!M125</f>
        <v>4301486</v>
      </c>
      <c r="BU7" s="20">
        <f>BT7</f>
        <v>4301486</v>
      </c>
      <c r="BV7" s="19">
        <f>+'[1]Consumer deposits'!N125</f>
        <v>4312486</v>
      </c>
      <c r="BW7" s="20">
        <f>BV7</f>
        <v>4312486</v>
      </c>
      <c r="BX7" s="19">
        <f>'[1]Consumer deposits'!C155</f>
        <v>4322055</v>
      </c>
      <c r="BY7" s="20">
        <f>BX7</f>
        <v>4322055</v>
      </c>
      <c r="BZ7" s="19">
        <f>'[1]Consumer deposits'!D155</f>
        <v>4563585</v>
      </c>
      <c r="CA7" s="20">
        <f>BZ7</f>
        <v>4563585</v>
      </c>
      <c r="CB7" s="19">
        <f>+'[1]Consumer deposits'!E155</f>
        <v>4570685</v>
      </c>
      <c r="CC7" s="20">
        <f>CB7</f>
        <v>4570685</v>
      </c>
      <c r="CD7" s="19">
        <f>+'[1]Consumer deposits'!F155</f>
        <v>4028102.76</v>
      </c>
      <c r="CE7" s="20">
        <f>CD7</f>
        <v>4028102.76</v>
      </c>
      <c r="CF7" s="19">
        <f>'[1]Consumer deposits'!G155</f>
        <v>4630031.84</v>
      </c>
      <c r="CG7" s="20">
        <f>CF7</f>
        <v>4630031.84</v>
      </c>
      <c r="CH7" s="19">
        <f>'[1]Consumer deposits'!H155</f>
        <v>4627795.71</v>
      </c>
      <c r="CI7" s="20">
        <f>CH7</f>
        <v>4627795.71</v>
      </c>
      <c r="CJ7" s="19">
        <f>'[1]Consumer deposits'!I155</f>
        <v>4644998.71</v>
      </c>
      <c r="CK7" s="20">
        <f>CJ7</f>
        <v>4644998.71</v>
      </c>
      <c r="CL7" s="19">
        <f>'[1]Consumer deposits'!J155</f>
        <v>4460117.2699999996</v>
      </c>
      <c r="CM7" s="20">
        <f>CL7</f>
        <v>4460117.2699999996</v>
      </c>
      <c r="CN7" s="19">
        <f>'[1]Consumer deposits'!K155</f>
        <v>4429062.8499999996</v>
      </c>
      <c r="CO7" s="20">
        <f>CN7</f>
        <v>4429062.8499999996</v>
      </c>
      <c r="CP7" s="19">
        <f>'[1]Consumer deposits'!L155</f>
        <v>4429933.2699999996</v>
      </c>
      <c r="CQ7" s="20">
        <f>CP7</f>
        <v>4429933.2699999996</v>
      </c>
      <c r="CR7" s="19">
        <f>'[1]Consumer deposits'!M155</f>
        <v>4703916.1399999997</v>
      </c>
      <c r="CS7" s="20">
        <f>CR7</f>
        <v>4703916.1399999997</v>
      </c>
      <c r="CT7" s="19">
        <f>'[1]Consumer deposits'!N155</f>
        <v>4638892.84</v>
      </c>
      <c r="CU7" s="20">
        <f>CT7</f>
        <v>4638892.84</v>
      </c>
      <c r="CV7" s="19">
        <f>'[1]Consumer deposits'!C190</f>
        <v>4729108</v>
      </c>
      <c r="CW7" s="20">
        <f>CV7</f>
        <v>4729108</v>
      </c>
      <c r="CX7" s="19">
        <f>'[1]Consumer deposits'!D190</f>
        <v>4738688</v>
      </c>
      <c r="CY7" s="20">
        <f>CX7</f>
        <v>4738688</v>
      </c>
      <c r="CZ7" s="19">
        <f>'[1]Consumer deposits'!E190</f>
        <v>4751095.0900000008</v>
      </c>
      <c r="DA7" s="20">
        <f>CZ7</f>
        <v>4751095.0900000008</v>
      </c>
      <c r="DB7" s="19">
        <f>+'[1]Consumer deposits'!F190</f>
        <v>4769640.1100000003</v>
      </c>
      <c r="DC7" s="20">
        <f>DB7</f>
        <v>4769640.1100000003</v>
      </c>
      <c r="DD7" s="19">
        <f>'[1]Consumer deposits'!G190</f>
        <v>4785385.1100000003</v>
      </c>
      <c r="DE7" s="20">
        <f>DD7</f>
        <v>4785385.1100000003</v>
      </c>
      <c r="DF7" s="19">
        <f>'[1]Consumer deposits'!H190</f>
        <v>4781411.9999999991</v>
      </c>
      <c r="DG7" s="20">
        <f>DF7</f>
        <v>4781411.9999999991</v>
      </c>
      <c r="DH7" s="19">
        <f>'[1]Consumer deposits'!I190</f>
        <v>4798329.8</v>
      </c>
      <c r="DI7" s="20">
        <f>DH7</f>
        <v>4798329.8</v>
      </c>
      <c r="DJ7" s="19">
        <f>+'[1]Consumer deposits'!J190</f>
        <v>4846234.8999999994</v>
      </c>
      <c r="DK7" s="20">
        <f>DJ7</f>
        <v>4846234.8999999994</v>
      </c>
      <c r="DL7" s="19">
        <f>'[1]Consumer deposits'!K190</f>
        <v>4855334.8999999994</v>
      </c>
      <c r="DM7" s="20">
        <f>DL7</f>
        <v>4855334.8999999994</v>
      </c>
      <c r="DN7" s="19">
        <f>'[1]Consumer deposits'!L190</f>
        <v>4863334.8999999994</v>
      </c>
      <c r="DO7" s="20">
        <f>DN7</f>
        <v>4863334.8999999994</v>
      </c>
      <c r="DP7" s="19">
        <f>'[1]Consumer deposits'!M190</f>
        <v>4635842.84</v>
      </c>
      <c r="DQ7" s="20">
        <f>DP7</f>
        <v>4635842.84</v>
      </c>
      <c r="DR7" s="19">
        <f>'[1]Consumer deposits'!N190</f>
        <v>4635842.84</v>
      </c>
      <c r="DS7" s="20">
        <f>DR7</f>
        <v>4635842.84</v>
      </c>
      <c r="DT7" s="19">
        <f>'[1]Consumer deposits'!C227</f>
        <v>4835122.07</v>
      </c>
      <c r="DU7" s="20">
        <f>DT7</f>
        <v>4835122.07</v>
      </c>
      <c r="DV7" s="19">
        <f>'[1]Consumer deposits'!D227</f>
        <v>4872027.07</v>
      </c>
      <c r="DW7" s="20">
        <f>DV7</f>
        <v>4872027.07</v>
      </c>
      <c r="DX7" s="19">
        <f>'[1]Consumer deposits'!E227</f>
        <v>4889727.37</v>
      </c>
      <c r="DY7" s="20">
        <f>DX7</f>
        <v>4889727.37</v>
      </c>
      <c r="DZ7" s="19">
        <f>'[1]Consumer deposits'!F227</f>
        <v>4923893.37</v>
      </c>
      <c r="EA7" s="20">
        <f>DZ7</f>
        <v>4923893.37</v>
      </c>
      <c r="EB7" s="19">
        <f>'[1]Consumer deposits'!G227</f>
        <v>4933577.09</v>
      </c>
      <c r="EC7" s="20">
        <f>EB7</f>
        <v>4933577.09</v>
      </c>
      <c r="ED7" s="19">
        <f>'[1]Consumer deposits'!H227</f>
        <v>4929996.09</v>
      </c>
      <c r="EE7" s="20">
        <f>ED7</f>
        <v>4929996.09</v>
      </c>
      <c r="EF7" s="19">
        <f>'[1]Consumer deposits'!I227</f>
        <v>4971438.09</v>
      </c>
      <c r="EG7" s="20">
        <f>EF7</f>
        <v>4971438.09</v>
      </c>
      <c r="EH7" s="19">
        <f>'[1]Consumer deposits'!J227</f>
        <v>4965269.09</v>
      </c>
      <c r="EI7" s="20">
        <f>EH7</f>
        <v>4965269.09</v>
      </c>
      <c r="EJ7" s="19">
        <f>'[1]Consumer deposits'!K227</f>
        <v>4966172.75</v>
      </c>
      <c r="EK7" s="20">
        <f>EJ7</f>
        <v>4966172.75</v>
      </c>
      <c r="EL7" s="19">
        <f>'[1]Consumer deposits'!L227</f>
        <v>4961357.75</v>
      </c>
      <c r="EM7" s="20">
        <f>EL7</f>
        <v>4961357.75</v>
      </c>
      <c r="EN7" s="19">
        <f>'[1]Consumer deposits'!M227</f>
        <v>4990515.75</v>
      </c>
      <c r="EO7" s="20">
        <f>EN7</f>
        <v>4990515.75</v>
      </c>
      <c r="EP7" s="19">
        <f>'[1]Consumer deposits'!N227</f>
        <v>5001948.75</v>
      </c>
      <c r="EQ7" s="20">
        <f>EP7</f>
        <v>5001948.75</v>
      </c>
      <c r="ER7" s="19">
        <f>'[1]Consumer deposits'!C264</f>
        <v>5036541.25</v>
      </c>
      <c r="ES7" s="20">
        <f>ER7</f>
        <v>5036541.25</v>
      </c>
      <c r="ET7" s="19">
        <f>'[1]Consumer deposits'!D264</f>
        <v>5079432.75</v>
      </c>
      <c r="EU7" s="20">
        <f>ET7</f>
        <v>5079432.75</v>
      </c>
      <c r="EV7" s="19">
        <f>'[1]Consumer deposits'!E264</f>
        <v>5133446.25</v>
      </c>
      <c r="EW7" s="20">
        <f>EV7</f>
        <v>5133446.25</v>
      </c>
      <c r="EX7" s="19">
        <f>'[1]Consumer deposits'!F264</f>
        <v>5185604.25</v>
      </c>
      <c r="EY7" s="20">
        <f>EX7</f>
        <v>5185604.25</v>
      </c>
      <c r="EZ7" s="19">
        <f>'[1]Consumer deposits'!G264</f>
        <v>5196627.25</v>
      </c>
      <c r="FA7" s="20">
        <f>EZ7</f>
        <v>5196627.25</v>
      </c>
      <c r="FB7" s="19">
        <f>'[1]Consumer deposits'!H264</f>
        <v>5156761.75</v>
      </c>
      <c r="FC7" s="20">
        <f>FB7</f>
        <v>5156761.75</v>
      </c>
      <c r="FD7" s="19">
        <f>'[1]Consumer deposits'!I264</f>
        <v>5168614.25</v>
      </c>
      <c r="FE7" s="20">
        <f>FD7</f>
        <v>5168614.25</v>
      </c>
      <c r="FF7" s="19">
        <f>'[1]Consumer deposits'!J264</f>
        <v>5169816.25</v>
      </c>
      <c r="FG7" s="20">
        <f>FF7</f>
        <v>5169816.25</v>
      </c>
      <c r="FH7" s="19">
        <f>'[1]Consumer deposits'!K264</f>
        <v>5232807.25</v>
      </c>
      <c r="FI7" s="20">
        <f>FH7</f>
        <v>5232807.25</v>
      </c>
      <c r="FJ7" s="19">
        <f>'[1]Consumer deposits'!L264</f>
        <v>5271627.4899999993</v>
      </c>
      <c r="FK7" s="20">
        <f>FJ7</f>
        <v>5271627.4899999993</v>
      </c>
      <c r="FL7" s="19">
        <f>'[1]Consumer deposits'!M264</f>
        <v>5296738.76</v>
      </c>
      <c r="FM7" s="20">
        <f>FL7</f>
        <v>5296738.76</v>
      </c>
      <c r="FN7" s="19">
        <f>'[1]Consumer deposits'!N264</f>
        <v>5238648.2899999991</v>
      </c>
      <c r="FO7" s="20">
        <f>FN7</f>
        <v>5238648.2899999991</v>
      </c>
      <c r="FP7" s="19">
        <f>'[1]Consumer deposits'!C298</f>
        <v>4702984</v>
      </c>
      <c r="FQ7" s="20">
        <f>FP7</f>
        <v>4702984</v>
      </c>
      <c r="FR7" s="19">
        <f>'[1]Consumer deposits'!D298</f>
        <v>4719889</v>
      </c>
      <c r="FS7" s="20">
        <f>FR7</f>
        <v>4719889</v>
      </c>
      <c r="FT7" s="19">
        <f>'[1]Consumer deposits'!E298</f>
        <v>4755271</v>
      </c>
      <c r="FU7" s="20">
        <f>FT7</f>
        <v>4755271</v>
      </c>
    </row>
    <row r="8" spans="1:177" x14ac:dyDescent="0.2">
      <c r="A8" s="18" t="s">
        <v>103</v>
      </c>
      <c r="B8" s="21" t="e">
        <f>+#REF!+#REF!</f>
        <v>#REF!</v>
      </c>
      <c r="C8" s="20" t="e">
        <f t="shared" si="0"/>
        <v>#REF!</v>
      </c>
      <c r="D8" s="21" t="e">
        <f>+#REF!</f>
        <v>#REF!</v>
      </c>
      <c r="E8" s="20" t="e">
        <f t="shared" si="1"/>
        <v>#REF!</v>
      </c>
      <c r="F8" s="21" t="e">
        <f>+#REF!</f>
        <v>#REF!</v>
      </c>
      <c r="G8" s="20" t="e">
        <f t="shared" si="2"/>
        <v>#REF!</v>
      </c>
      <c r="H8" s="21" t="e">
        <f>+#REF!</f>
        <v>#REF!</v>
      </c>
      <c r="I8" s="20" t="e">
        <f t="shared" si="3"/>
        <v>#REF!</v>
      </c>
      <c r="J8" s="21" t="e">
        <f>+#REF!</f>
        <v>#REF!</v>
      </c>
      <c r="K8" s="20" t="e">
        <f t="shared" si="4"/>
        <v>#REF!</v>
      </c>
      <c r="L8" s="21" t="e">
        <f>+#REF!</f>
        <v>#REF!</v>
      </c>
      <c r="M8" s="20" t="e">
        <f t="shared" si="5"/>
        <v>#REF!</v>
      </c>
      <c r="N8" s="21" t="e">
        <f>+#REF!</f>
        <v>#REF!</v>
      </c>
      <c r="O8" s="20" t="e">
        <f t="shared" si="6"/>
        <v>#REF!</v>
      </c>
      <c r="P8" s="21" t="e">
        <f>+#REF!</f>
        <v>#REF!</v>
      </c>
      <c r="Q8" s="20" t="e">
        <f t="shared" si="7"/>
        <v>#REF!</v>
      </c>
      <c r="R8" s="21" t="e">
        <f>+#REF!</f>
        <v>#REF!</v>
      </c>
      <c r="S8" s="20" t="e">
        <f t="shared" si="8"/>
        <v>#REF!</v>
      </c>
      <c r="T8" s="21" t="e">
        <f>+#REF!</f>
        <v>#REF!</v>
      </c>
      <c r="U8" s="20" t="e">
        <f t="shared" si="9"/>
        <v>#REF!</v>
      </c>
      <c r="V8" s="21" t="e">
        <f>+#REF!</f>
        <v>#REF!</v>
      </c>
      <c r="W8" s="20" t="e">
        <f t="shared" si="10"/>
        <v>#REF!</v>
      </c>
      <c r="X8" s="21">
        <v>21923602</v>
      </c>
      <c r="Y8" s="20">
        <f>X8</f>
        <v>21923602</v>
      </c>
      <c r="Z8" s="21">
        <v>22628117</v>
      </c>
      <c r="AA8" s="20">
        <v>22628117</v>
      </c>
      <c r="AB8" s="21">
        <v>21923602</v>
      </c>
      <c r="AC8" s="20">
        <f>AB8</f>
        <v>21923602</v>
      </c>
      <c r="AD8" s="21">
        <v>21923602</v>
      </c>
      <c r="AE8" s="20">
        <f>AD8</f>
        <v>21923602</v>
      </c>
      <c r="AF8" s="21">
        <v>21923602</v>
      </c>
      <c r="AG8" s="20">
        <f>AF8</f>
        <v>21923602</v>
      </c>
      <c r="AH8" s="21">
        <v>16621163</v>
      </c>
      <c r="AI8" s="20">
        <f>AH8</f>
        <v>16621163</v>
      </c>
      <c r="AJ8" s="21">
        <v>946806</v>
      </c>
      <c r="AK8" s="20">
        <f>AJ8</f>
        <v>946806</v>
      </c>
      <c r="AL8" s="21">
        <v>946806</v>
      </c>
      <c r="AM8" s="20">
        <f>AL8</f>
        <v>946806</v>
      </c>
      <c r="AN8" s="21">
        <v>16438108</v>
      </c>
      <c r="AO8" s="20">
        <f>AN8</f>
        <v>16438108</v>
      </c>
      <c r="AP8" s="21">
        <v>16438108</v>
      </c>
      <c r="AQ8" s="20">
        <f>AP8</f>
        <v>16438108</v>
      </c>
      <c r="AR8" s="21">
        <v>17199997</v>
      </c>
      <c r="AS8" s="20">
        <f>AR8</f>
        <v>17199997</v>
      </c>
      <c r="AT8" s="21">
        <v>17199997</v>
      </c>
      <c r="AU8" s="20">
        <f>AT8</f>
        <v>17199997</v>
      </c>
      <c r="AV8" s="21">
        <v>17199997</v>
      </c>
      <c r="AW8" s="20">
        <f>AV8</f>
        <v>17199997</v>
      </c>
      <c r="AX8" s="21">
        <v>17199997</v>
      </c>
      <c r="AY8" s="20">
        <f>AX8</f>
        <v>17199997</v>
      </c>
      <c r="AZ8" s="21">
        <v>17199997</v>
      </c>
      <c r="BA8" s="20">
        <f>AZ8</f>
        <v>17199997</v>
      </c>
      <c r="BB8" s="21">
        <v>17199997</v>
      </c>
      <c r="BC8" s="20">
        <f>BB8</f>
        <v>17199997</v>
      </c>
      <c r="BD8" s="21">
        <v>13381507</v>
      </c>
      <c r="BE8" s="20">
        <f>BD8</f>
        <v>13381507</v>
      </c>
      <c r="BF8" s="21">
        <v>13381507</v>
      </c>
      <c r="BG8" s="20">
        <f>BF8</f>
        <v>13381507</v>
      </c>
      <c r="BH8" s="21">
        <v>13381507</v>
      </c>
      <c r="BI8" s="20">
        <f>BH8</f>
        <v>13381507</v>
      </c>
      <c r="BJ8" s="21">
        <v>13381507</v>
      </c>
      <c r="BK8" s="20">
        <f>BJ8</f>
        <v>13381507</v>
      </c>
      <c r="BL8" s="21">
        <v>13381507</v>
      </c>
      <c r="BM8" s="20">
        <f>BL8</f>
        <v>13381507</v>
      </c>
      <c r="BN8" s="21">
        <v>13381507</v>
      </c>
      <c r="BO8" s="20">
        <f>BN8</f>
        <v>13381507</v>
      </c>
      <c r="BP8" s="21">
        <v>9427059</v>
      </c>
      <c r="BQ8" s="20">
        <f>BP8</f>
        <v>9427059</v>
      </c>
      <c r="BR8" s="21">
        <v>9427059</v>
      </c>
      <c r="BS8" s="20">
        <f>BR8</f>
        <v>9427059</v>
      </c>
      <c r="BT8" s="21">
        <v>9427059</v>
      </c>
      <c r="BU8" s="20">
        <f>BT8</f>
        <v>9427059</v>
      </c>
      <c r="BV8" s="21" t="e">
        <f>BW8</f>
        <v>#REF!</v>
      </c>
      <c r="BW8" s="20" t="e">
        <f>#REF!</f>
        <v>#REF!</v>
      </c>
      <c r="BX8" s="21" t="e">
        <f>#REF!</f>
        <v>#REF!</v>
      </c>
      <c r="BY8" s="20" t="e">
        <f>BX8</f>
        <v>#REF!</v>
      </c>
      <c r="BZ8" s="21" t="e">
        <f>#REF!</f>
        <v>#REF!</v>
      </c>
      <c r="CA8" s="20" t="e">
        <f>BZ8</f>
        <v>#REF!</v>
      </c>
      <c r="CB8" s="21" t="e">
        <f>+#REF!</f>
        <v>#REF!</v>
      </c>
      <c r="CC8" s="20" t="e">
        <f>CB8</f>
        <v>#REF!</v>
      </c>
      <c r="CD8" s="21">
        <v>6442210</v>
      </c>
      <c r="CE8" s="20">
        <f>CD8</f>
        <v>6442210</v>
      </c>
      <c r="CF8" s="21" t="e">
        <f>#REF!</f>
        <v>#REF!</v>
      </c>
      <c r="CG8" s="20" t="e">
        <f>CF8</f>
        <v>#REF!</v>
      </c>
      <c r="CH8" s="21" t="e">
        <f>#REF!</f>
        <v>#REF!</v>
      </c>
      <c r="CI8" s="20" t="e">
        <f>CH8</f>
        <v>#REF!</v>
      </c>
      <c r="CJ8" s="21" t="e">
        <f>#REF!</f>
        <v>#REF!</v>
      </c>
      <c r="CK8" s="20" t="e">
        <f>CJ8</f>
        <v>#REF!</v>
      </c>
      <c r="CL8" s="21" t="e">
        <f>#REF!</f>
        <v>#REF!</v>
      </c>
      <c r="CM8" s="20" t="e">
        <f>CL8</f>
        <v>#REF!</v>
      </c>
      <c r="CN8" s="21" t="e">
        <f>#REF!</f>
        <v>#REF!</v>
      </c>
      <c r="CO8" s="20" t="e">
        <f>CN8</f>
        <v>#REF!</v>
      </c>
      <c r="CP8" s="21" t="e">
        <f>#REF!</f>
        <v>#REF!</v>
      </c>
      <c r="CQ8" s="20" t="e">
        <f>CP8</f>
        <v>#REF!</v>
      </c>
      <c r="CR8" s="21" t="e">
        <f>+#REF!</f>
        <v>#REF!</v>
      </c>
      <c r="CS8" s="20" t="e">
        <f>CR8</f>
        <v>#REF!</v>
      </c>
      <c r="CT8" s="21" t="e">
        <f>#REF!</f>
        <v>#REF!</v>
      </c>
      <c r="CU8" s="20" t="e">
        <f>CT8</f>
        <v>#REF!</v>
      </c>
      <c r="CV8" s="21" t="e">
        <f>#REF!</f>
        <v>#REF!</v>
      </c>
      <c r="CW8" s="20" t="e">
        <f>CV8</f>
        <v>#REF!</v>
      </c>
      <c r="CX8" s="21" t="e">
        <f>#REF!</f>
        <v>#REF!</v>
      </c>
      <c r="CY8" s="20" t="e">
        <f>CX8</f>
        <v>#REF!</v>
      </c>
      <c r="CZ8" s="21" t="e">
        <f>#REF!</f>
        <v>#REF!</v>
      </c>
      <c r="DA8" s="20" t="e">
        <f>CZ8</f>
        <v>#REF!</v>
      </c>
      <c r="DB8" s="21" t="e">
        <f>#REF!</f>
        <v>#REF!</v>
      </c>
      <c r="DC8" s="20" t="e">
        <f>DB8</f>
        <v>#REF!</v>
      </c>
      <c r="DD8" s="21" t="e">
        <f>#REF!</f>
        <v>#REF!</v>
      </c>
      <c r="DE8" s="20" t="e">
        <f>DD8</f>
        <v>#REF!</v>
      </c>
      <c r="DF8" s="21" t="e">
        <f>#REF!</f>
        <v>#REF!</v>
      </c>
      <c r="DG8" s="20" t="e">
        <f>DF8</f>
        <v>#REF!</v>
      </c>
      <c r="DH8" s="21" t="e">
        <f>#REF!</f>
        <v>#REF!</v>
      </c>
      <c r="DI8" s="20" t="e">
        <f>DH8</f>
        <v>#REF!</v>
      </c>
      <c r="DJ8" s="21" t="e">
        <f>+#REF!</f>
        <v>#REF!</v>
      </c>
      <c r="DK8" s="20" t="e">
        <f>DJ8</f>
        <v>#REF!</v>
      </c>
      <c r="DL8" s="21" t="e">
        <f>#REF!</f>
        <v>#REF!</v>
      </c>
      <c r="DM8" s="20" t="e">
        <f>DL8</f>
        <v>#REF!</v>
      </c>
      <c r="DN8" s="21" t="e">
        <f>#REF!</f>
        <v>#REF!</v>
      </c>
      <c r="DO8" s="20" t="e">
        <f>DN8</f>
        <v>#REF!</v>
      </c>
      <c r="DP8" s="21" t="e">
        <f>#REF!</f>
        <v>#REF!</v>
      </c>
      <c r="DQ8" s="20" t="e">
        <f>DP8</f>
        <v>#REF!</v>
      </c>
      <c r="DR8" s="21" t="e">
        <f>#REF!</f>
        <v>#REF!</v>
      </c>
      <c r="DS8" s="20" t="e">
        <f>DR8</f>
        <v>#REF!</v>
      </c>
      <c r="DT8" s="21" t="e">
        <f>#REF!</f>
        <v>#REF!</v>
      </c>
      <c r="DU8" s="20" t="e">
        <f>DT8</f>
        <v>#REF!</v>
      </c>
      <c r="DV8" s="21" t="e">
        <f>#REF!</f>
        <v>#REF!</v>
      </c>
      <c r="DW8" s="20" t="e">
        <f>DV8</f>
        <v>#REF!</v>
      </c>
      <c r="DX8" s="21" t="e">
        <f>#REF!</f>
        <v>#REF!</v>
      </c>
      <c r="DY8" s="20" t="e">
        <f>DX8</f>
        <v>#REF!</v>
      </c>
      <c r="DZ8" s="21" t="e">
        <f>#REF!</f>
        <v>#REF!</v>
      </c>
      <c r="EA8" s="20" t="e">
        <f>DZ8</f>
        <v>#REF!</v>
      </c>
      <c r="EB8" s="21" t="e">
        <f>#REF!</f>
        <v>#REF!</v>
      </c>
      <c r="EC8" s="20" t="e">
        <f>EB8</f>
        <v>#REF!</v>
      </c>
      <c r="ED8" s="21" t="e">
        <f>#REF!</f>
        <v>#REF!</v>
      </c>
      <c r="EE8" s="20" t="e">
        <f>ED8</f>
        <v>#REF!</v>
      </c>
      <c r="EF8" s="21" t="e">
        <f>#REF!</f>
        <v>#REF!</v>
      </c>
      <c r="EG8" s="20" t="e">
        <f>EF8</f>
        <v>#REF!</v>
      </c>
      <c r="EH8" s="21" t="e">
        <f>#REF!</f>
        <v>#REF!</v>
      </c>
      <c r="EI8" s="20" t="e">
        <f>EH8</f>
        <v>#REF!</v>
      </c>
      <c r="EJ8" s="21" t="e">
        <f>#REF!</f>
        <v>#REF!</v>
      </c>
      <c r="EK8" s="20" t="e">
        <f>EJ8</f>
        <v>#REF!</v>
      </c>
      <c r="EL8" s="21" t="e">
        <f>#REF!</f>
        <v>#REF!</v>
      </c>
      <c r="EM8" s="20" t="e">
        <f>EL8</f>
        <v>#REF!</v>
      </c>
      <c r="EN8" s="21" t="e">
        <f>#REF!</f>
        <v>#REF!</v>
      </c>
      <c r="EO8" s="20" t="e">
        <f>EN8</f>
        <v>#REF!</v>
      </c>
      <c r="EP8" s="21">
        <f>'[1]EFF JUL 2021'!B15</f>
        <v>102884.30000002724</v>
      </c>
      <c r="EQ8" s="20">
        <f>EP8</f>
        <v>102884.30000002724</v>
      </c>
      <c r="ER8" s="21" t="e">
        <f>#REF!</f>
        <v>#REF!</v>
      </c>
      <c r="ES8" s="20" t="e">
        <f>ER8</f>
        <v>#REF!</v>
      </c>
      <c r="ET8" s="21">
        <f>'[1]EFF JUL 2021'!L6</f>
        <v>102884.30000002724</v>
      </c>
      <c r="EU8" s="20">
        <f>ET8</f>
        <v>102884.30000002724</v>
      </c>
      <c r="EV8" s="21">
        <f>'[1]EFF JUL 2021'!Q15</f>
        <v>102884.30000002724</v>
      </c>
      <c r="EW8" s="20">
        <f>EV8</f>
        <v>102884.30000002724</v>
      </c>
      <c r="EX8" s="21">
        <f>'[1]EFF JUL 2021'!V6</f>
        <v>102884.30000002724</v>
      </c>
      <c r="EY8" s="20">
        <f>EX8</f>
        <v>102884.30000002724</v>
      </c>
      <c r="EZ8" s="21">
        <f>'[1]EFF JUL 2021'!AA15</f>
        <v>102884.30000002724</v>
      </c>
      <c r="FA8" s="20">
        <f>EZ8</f>
        <v>102884.30000002724</v>
      </c>
      <c r="FB8" s="21">
        <f>'[1]EFF JUL 2021'!AF15</f>
        <v>102884.30000002724</v>
      </c>
      <c r="FC8" s="20">
        <f>FB8</f>
        <v>102884.30000002724</v>
      </c>
      <c r="FD8" s="21">
        <f>'[1]EFF JUL 2021'!AK6</f>
        <v>102884.30000002724</v>
      </c>
      <c r="FE8" s="20">
        <f>FD8</f>
        <v>102884.30000002724</v>
      </c>
      <c r="FF8" s="21">
        <f>'[1]EFF JUL 2021'!AP15</f>
        <v>102884.30000002724</v>
      </c>
      <c r="FG8" s="20">
        <f>FF8</f>
        <v>102884.30000002724</v>
      </c>
      <c r="FH8" s="21">
        <f>'[1]EFF JUL 2021'!AU6</f>
        <v>102884.30000002724</v>
      </c>
      <c r="FI8" s="20">
        <f>FH8</f>
        <v>102884.30000002724</v>
      </c>
      <c r="FJ8" s="21">
        <f>'[1]EFF JUL 2021'!AU15</f>
        <v>102884.30000002724</v>
      </c>
      <c r="FK8" s="20">
        <f>FJ8</f>
        <v>102884.30000002724</v>
      </c>
      <c r="FL8" s="21">
        <f>'[1]EFF JUL 2021'!AU15</f>
        <v>102884.30000002724</v>
      </c>
      <c r="FM8" s="20">
        <f>FL8</f>
        <v>102884.30000002724</v>
      </c>
      <c r="FN8" s="21">
        <f>'[1]EFF JUL 2021'!AU6</f>
        <v>102884.30000002724</v>
      </c>
      <c r="FO8" s="20">
        <f>FN8</f>
        <v>102884.30000002724</v>
      </c>
      <c r="FP8" s="21">
        <f>'[1]EFF JUL 2021'!AU15</f>
        <v>102884.30000002724</v>
      </c>
      <c r="FQ8" s="20">
        <f>FP8</f>
        <v>102884.30000002724</v>
      </c>
      <c r="FR8" s="21">
        <f>'[1]EFF JUL 2021'!AU15</f>
        <v>102884.30000002724</v>
      </c>
      <c r="FS8" s="20">
        <f>FR8</f>
        <v>102884.30000002724</v>
      </c>
      <c r="FT8" s="21">
        <f>'[1]EFF JUL 2021'!AU15</f>
        <v>102884.30000002724</v>
      </c>
      <c r="FU8" s="20">
        <f>FT8</f>
        <v>102884.30000002724</v>
      </c>
    </row>
    <row r="9" spans="1:177" x14ac:dyDescent="0.2">
      <c r="A9" s="18" t="s">
        <v>104</v>
      </c>
      <c r="B9" s="19">
        <v>14500002</v>
      </c>
      <c r="C9" s="20">
        <f t="shared" si="0"/>
        <v>14500002</v>
      </c>
      <c r="D9" s="19">
        <v>14500002</v>
      </c>
      <c r="E9" s="20">
        <f t="shared" si="1"/>
        <v>14500002</v>
      </c>
      <c r="F9" s="19">
        <v>14500002</v>
      </c>
      <c r="G9" s="20">
        <f t="shared" si="2"/>
        <v>14500002</v>
      </c>
      <c r="H9" s="19">
        <v>2416700</v>
      </c>
      <c r="I9" s="20">
        <f t="shared" si="3"/>
        <v>2416700</v>
      </c>
      <c r="J9" s="19">
        <f>2416700*2</f>
        <v>4833400</v>
      </c>
      <c r="K9" s="20">
        <f t="shared" si="4"/>
        <v>4833400</v>
      </c>
      <c r="L9" s="19">
        <f>2416700*3</f>
        <v>7250100</v>
      </c>
      <c r="M9" s="20">
        <f t="shared" si="5"/>
        <v>7250100</v>
      </c>
      <c r="N9" s="19">
        <v>9666800</v>
      </c>
      <c r="O9" s="20">
        <f t="shared" si="6"/>
        <v>9666800</v>
      </c>
      <c r="P9" s="19">
        <v>12083500</v>
      </c>
      <c r="Q9" s="20">
        <f t="shared" si="7"/>
        <v>12083500</v>
      </c>
      <c r="R9" s="19">
        <v>14500000</v>
      </c>
      <c r="S9" s="20">
        <f t="shared" si="8"/>
        <v>14500000</v>
      </c>
      <c r="T9" s="19">
        <v>2416700</v>
      </c>
      <c r="U9" s="20">
        <f t="shared" si="9"/>
        <v>2416700</v>
      </c>
      <c r="V9" s="19">
        <v>4833400</v>
      </c>
      <c r="W9" s="20">
        <f t="shared" si="10"/>
        <v>4833400</v>
      </c>
      <c r="X9" s="19">
        <v>7250100</v>
      </c>
      <c r="Y9" s="20">
        <f>X9</f>
        <v>7250100</v>
      </c>
      <c r="Z9" s="19">
        <v>9666667</v>
      </c>
      <c r="AA9" s="20">
        <f t="shared" ref="AA9:AC14" si="12">Z9</f>
        <v>9666667</v>
      </c>
      <c r="AB9" s="19">
        <v>12083500</v>
      </c>
      <c r="AC9" s="20">
        <f t="shared" si="12"/>
        <v>12083500</v>
      </c>
      <c r="AD9" s="19">
        <v>14500000</v>
      </c>
      <c r="AE9" s="20">
        <f t="shared" ref="AE9:AE14" si="13">AD9</f>
        <v>14500000</v>
      </c>
      <c r="AF9" s="19">
        <v>2416666.67</v>
      </c>
      <c r="AG9" s="20">
        <f t="shared" ref="AG9:AG14" si="14">AF9</f>
        <v>2416666.67</v>
      </c>
      <c r="AH9" s="19">
        <v>4833334</v>
      </c>
      <c r="AI9" s="20">
        <f t="shared" ref="AI9:AI14" si="15">AH9</f>
        <v>4833334</v>
      </c>
      <c r="AJ9" s="19">
        <v>7250100</v>
      </c>
      <c r="AK9" s="20">
        <f t="shared" ref="AK9:AK14" si="16">AJ9</f>
        <v>7250100</v>
      </c>
      <c r="AL9" s="19">
        <v>9666800</v>
      </c>
      <c r="AM9" s="20">
        <f t="shared" ref="AM9:AM14" si="17">AL9</f>
        <v>9666800</v>
      </c>
      <c r="AN9" s="19">
        <v>12083500</v>
      </c>
      <c r="AO9" s="20">
        <f t="shared" ref="AO9:AO14" si="18">AN9</f>
        <v>12083500</v>
      </c>
      <c r="AP9" s="19">
        <v>14500000</v>
      </c>
      <c r="AQ9" s="20">
        <f t="shared" ref="AQ9:AQ14" si="19">AP9</f>
        <v>14500000</v>
      </c>
      <c r="AR9" s="19">
        <v>2416700</v>
      </c>
      <c r="AS9" s="20">
        <f t="shared" ref="AS9:AS14" si="20">AR9</f>
        <v>2416700</v>
      </c>
      <c r="AT9" s="19">
        <v>4833400</v>
      </c>
      <c r="AU9" s="20">
        <f t="shared" ref="AU9:AU14" si="21">AT9</f>
        <v>4833400</v>
      </c>
      <c r="AV9" s="19">
        <v>7250100</v>
      </c>
      <c r="AW9" s="20">
        <f t="shared" ref="AW9:AW14" si="22">AV9</f>
        <v>7250100</v>
      </c>
      <c r="AX9" s="19">
        <v>9666800</v>
      </c>
      <c r="AY9" s="20">
        <f t="shared" ref="AY9:AY14" si="23">AX9</f>
        <v>9666800</v>
      </c>
      <c r="AZ9" s="19">
        <v>12083500</v>
      </c>
      <c r="BA9" s="20">
        <f t="shared" ref="BA9:BA14" si="24">AZ9</f>
        <v>12083500</v>
      </c>
      <c r="BB9" s="19">
        <v>14500200</v>
      </c>
      <c r="BC9" s="20">
        <f t="shared" ref="BC9:BC14" si="25">BB9</f>
        <v>14500200</v>
      </c>
      <c r="BD9" s="19">
        <v>2416700</v>
      </c>
      <c r="BE9" s="20">
        <f t="shared" ref="BE9:BE14" si="26">BD9</f>
        <v>2416700</v>
      </c>
      <c r="BF9" s="19">
        <f>2416700+2416700</f>
        <v>4833400</v>
      </c>
      <c r="BG9" s="20">
        <f t="shared" ref="BG9:BG14" si="27">BF9</f>
        <v>4833400</v>
      </c>
      <c r="BH9" s="19">
        <f>2416700+2416700+2416700</f>
        <v>7250100</v>
      </c>
      <c r="BI9" s="20">
        <f t="shared" ref="BI9:BI14" si="28">BH9</f>
        <v>7250100</v>
      </c>
      <c r="BJ9" s="19">
        <v>9666800</v>
      </c>
      <c r="BK9" s="20">
        <f t="shared" ref="BK9:BK14" si="29">BJ9</f>
        <v>9666800</v>
      </c>
      <c r="BL9" s="19">
        <v>12083500</v>
      </c>
      <c r="BM9" s="20">
        <f t="shared" ref="BM9:BM14" si="30">BL9</f>
        <v>12083500</v>
      </c>
      <c r="BN9" s="19">
        <v>14500000</v>
      </c>
      <c r="BO9" s="20">
        <f t="shared" ref="BO9:BO14" si="31">BN9</f>
        <v>14500000</v>
      </c>
      <c r="BP9" s="19">
        <v>2416700</v>
      </c>
      <c r="BQ9" s="20">
        <f t="shared" ref="BQ9:BQ14" si="32">BP9</f>
        <v>2416700</v>
      </c>
      <c r="BR9" s="19">
        <f>2416700*2</f>
        <v>4833400</v>
      </c>
      <c r="BS9" s="20">
        <f t="shared" ref="BS9:BS14" si="33">BR9</f>
        <v>4833400</v>
      </c>
      <c r="BT9" s="19">
        <f>2416700*3</f>
        <v>7250100</v>
      </c>
      <c r="BU9" s="20">
        <f t="shared" ref="BU9:BU14" si="34">BT9</f>
        <v>7250100</v>
      </c>
      <c r="BV9" s="19">
        <f>2416700*4</f>
        <v>9666800</v>
      </c>
      <c r="BW9" s="20">
        <f t="shared" ref="BW9:BW14" si="35">BV9</f>
        <v>9666800</v>
      </c>
      <c r="BX9" s="19">
        <f>2106455.09*5</f>
        <v>10532275.449999999</v>
      </c>
      <c r="BY9" s="20">
        <f t="shared" ref="BY9:BY14" si="36">BX9</f>
        <v>10532275.449999999</v>
      </c>
      <c r="BZ9" s="19">
        <v>12638730</v>
      </c>
      <c r="CA9" s="20">
        <f t="shared" ref="CA9:CA14" si="37">BZ9</f>
        <v>12638730</v>
      </c>
      <c r="CB9" s="19">
        <v>2106455</v>
      </c>
      <c r="CC9" s="20">
        <f t="shared" ref="CC9:CC14" si="38">CB9</f>
        <v>2106455</v>
      </c>
      <c r="CD9" s="19">
        <v>2106455</v>
      </c>
      <c r="CE9" s="20">
        <f t="shared" ref="CE9:CE14" si="39">CD9</f>
        <v>2106455</v>
      </c>
      <c r="CF9" s="19">
        <v>4212910</v>
      </c>
      <c r="CG9" s="20">
        <f t="shared" ref="CG9:CG14" si="40">CF9</f>
        <v>4212910</v>
      </c>
      <c r="CH9" s="19">
        <v>6319365</v>
      </c>
      <c r="CI9" s="20">
        <f t="shared" ref="CI9:CI14" si="41">CH9</f>
        <v>6319365</v>
      </c>
      <c r="CJ9" s="19">
        <v>8425820</v>
      </c>
      <c r="CK9" s="20">
        <f t="shared" ref="CK9:CK14" si="42">CJ9</f>
        <v>8425820</v>
      </c>
      <c r="CL9" s="19">
        <v>12638730</v>
      </c>
      <c r="CM9" s="20">
        <f t="shared" ref="CM9:CM14" si="43">CL9</f>
        <v>12638730</v>
      </c>
      <c r="CN9" s="19">
        <v>2200500</v>
      </c>
      <c r="CO9" s="20">
        <f t="shared" ref="CO9:CO14" si="44">CN9</f>
        <v>2200500</v>
      </c>
      <c r="CP9" s="19">
        <v>4401000</v>
      </c>
      <c r="CQ9" s="20">
        <f t="shared" ref="CQ9:CQ14" si="45">CP9</f>
        <v>4401000</v>
      </c>
      <c r="CR9" s="19">
        <v>6319365</v>
      </c>
      <c r="CS9" s="20">
        <f t="shared" ref="CS9:CS14" si="46">CR9</f>
        <v>6319365</v>
      </c>
      <c r="CT9" s="19">
        <v>8425820</v>
      </c>
      <c r="CU9" s="20">
        <f t="shared" ref="CU9:CU14" si="47">CT9</f>
        <v>8425820</v>
      </c>
      <c r="CV9" s="19">
        <v>10532275</v>
      </c>
      <c r="CW9" s="20">
        <f t="shared" ref="CW9:CW14" si="48">CV9</f>
        <v>10532275</v>
      </c>
      <c r="CX9" s="19">
        <v>10532275</v>
      </c>
      <c r="CY9" s="20">
        <f t="shared" ref="CY9:CY14" si="49">CX9</f>
        <v>10532275</v>
      </c>
      <c r="CZ9" s="19">
        <v>2106455</v>
      </c>
      <c r="DA9" s="20">
        <f t="shared" ref="DA9:DA14" si="50">CZ9</f>
        <v>2106455</v>
      </c>
      <c r="DB9" s="19">
        <v>4212910</v>
      </c>
      <c r="DC9" s="20">
        <f t="shared" ref="DC9:DC14" si="51">DB9</f>
        <v>4212910</v>
      </c>
      <c r="DD9" s="19">
        <v>6319365</v>
      </c>
      <c r="DE9" s="20">
        <f t="shared" ref="DE9:DE14" si="52">DD9</f>
        <v>6319365</v>
      </c>
      <c r="DF9" s="19">
        <v>8425820</v>
      </c>
      <c r="DG9" s="20">
        <f t="shared" ref="DG9:DG14" si="53">DF9</f>
        <v>8425820</v>
      </c>
      <c r="DH9" s="19">
        <f>10532275</f>
        <v>10532275</v>
      </c>
      <c r="DI9" s="20">
        <f t="shared" ref="DI9:DI14" si="54">DH9</f>
        <v>10532275</v>
      </c>
      <c r="DJ9" s="19">
        <f>12638730</f>
        <v>12638730</v>
      </c>
      <c r="DK9" s="20">
        <f t="shared" ref="DK9:DK14" si="55">DJ9</f>
        <v>12638730</v>
      </c>
      <c r="DL9" s="19">
        <v>2106455</v>
      </c>
      <c r="DM9" s="20">
        <f t="shared" ref="DM9:DM14" si="56">DL9</f>
        <v>2106455</v>
      </c>
      <c r="DN9" s="19">
        <v>4212910</v>
      </c>
      <c r="DO9" s="20">
        <f t="shared" ref="DO9:DO14" si="57">DN9</f>
        <v>4212910</v>
      </c>
      <c r="DP9" s="19">
        <v>6319365</v>
      </c>
      <c r="DQ9" s="20">
        <f t="shared" ref="DQ9:DQ14" si="58">DP9</f>
        <v>6319365</v>
      </c>
      <c r="DR9" s="19">
        <v>8425820</v>
      </c>
      <c r="DS9" s="20">
        <f t="shared" ref="DS9:DS14" si="59">DR9</f>
        <v>8425820</v>
      </c>
      <c r="DT9" s="19">
        <v>10532275</v>
      </c>
      <c r="DU9" s="20">
        <f t="shared" ref="DU9:DU14" si="60">DT9</f>
        <v>10532275</v>
      </c>
      <c r="DV9" s="19">
        <v>10532275</v>
      </c>
      <c r="DW9" s="20">
        <f t="shared" ref="DW9:DW14" si="61">DV9</f>
        <v>10532275</v>
      </c>
      <c r="DX9" s="19">
        <v>2105121.67</v>
      </c>
      <c r="DY9" s="20">
        <f t="shared" ref="DY9:DY14" si="62">DX9</f>
        <v>2105121.67</v>
      </c>
      <c r="DZ9" s="19">
        <v>4212910</v>
      </c>
      <c r="EA9" s="20">
        <f t="shared" ref="EA9:EA14" si="63">DZ9</f>
        <v>4212910</v>
      </c>
      <c r="EB9" s="19">
        <v>6319365</v>
      </c>
      <c r="EC9" s="20">
        <f t="shared" ref="EC9:EC14" si="64">EB9</f>
        <v>6319365</v>
      </c>
      <c r="ED9" s="19">
        <v>8425820</v>
      </c>
      <c r="EE9" s="20">
        <f t="shared" ref="EE9:EE14" si="65">ED9</f>
        <v>8425820</v>
      </c>
      <c r="EF9" s="19">
        <v>10532275</v>
      </c>
      <c r="EG9" s="20">
        <f t="shared" ref="EG9:EG14" si="66">EF9</f>
        <v>10532275</v>
      </c>
      <c r="EH9" s="19">
        <v>12638730</v>
      </c>
      <c r="EI9" s="20">
        <f t="shared" ref="EI9:EI14" si="67">EH9</f>
        <v>12638730</v>
      </c>
      <c r="EJ9" s="19">
        <v>2106455</v>
      </c>
      <c r="EK9" s="20">
        <f t="shared" ref="EK9:EK14" si="68">EJ9</f>
        <v>2106455</v>
      </c>
      <c r="EL9" s="19">
        <v>4212910</v>
      </c>
      <c r="EM9" s="20">
        <f t="shared" ref="EM9:EM14" si="69">EL9</f>
        <v>4212910</v>
      </c>
      <c r="EN9" s="19">
        <v>6319365</v>
      </c>
      <c r="EO9" s="20">
        <f t="shared" ref="EO9:EO14" si="70">EN9</f>
        <v>6319365</v>
      </c>
      <c r="EP9" s="19">
        <v>8425820</v>
      </c>
      <c r="EQ9" s="20">
        <f t="shared" ref="EQ9:EQ14" si="71">EP9</f>
        <v>8425820</v>
      </c>
      <c r="ER9" s="19">
        <v>9062500</v>
      </c>
      <c r="ES9" s="20">
        <f t="shared" ref="ES9:ES14" si="72">ER9</f>
        <v>9062500</v>
      </c>
      <c r="ET9" s="19">
        <v>1075000</v>
      </c>
      <c r="EU9" s="20">
        <f t="shared" ref="EU9:EU14" si="73">ET9</f>
        <v>1075000</v>
      </c>
      <c r="EV9" s="19">
        <v>3625000</v>
      </c>
      <c r="EW9" s="20">
        <f t="shared" ref="EW9:EW14" si="74">EV9</f>
        <v>3625000</v>
      </c>
      <c r="EX9" s="19">
        <v>5437500</v>
      </c>
      <c r="EY9" s="20">
        <f t="shared" ref="EY9:EY14" si="75">EX9</f>
        <v>5437500</v>
      </c>
      <c r="EZ9" s="19">
        <v>7250000</v>
      </c>
      <c r="FA9" s="20">
        <f t="shared" ref="FA9:FA14" si="76">EZ9</f>
        <v>7250000</v>
      </c>
      <c r="FB9" s="19">
        <v>7250000</v>
      </c>
      <c r="FC9" s="20">
        <f t="shared" ref="FC9:FC14" si="77">FB9</f>
        <v>7250000</v>
      </c>
      <c r="FD9" s="19">
        <v>9062500</v>
      </c>
      <c r="FE9" s="20">
        <f t="shared" ref="FE9:FE14" si="78">FD9</f>
        <v>9062500</v>
      </c>
      <c r="FF9" s="19">
        <v>10875000</v>
      </c>
      <c r="FG9" s="20">
        <f t="shared" ref="FG9:FG14" si="79">FF9</f>
        <v>10875000</v>
      </c>
      <c r="FH9" s="19">
        <v>1812500</v>
      </c>
      <c r="FI9" s="20">
        <f t="shared" ref="FI9:FI14" si="80">FH9</f>
        <v>1812500</v>
      </c>
      <c r="FJ9" s="19">
        <v>3625000</v>
      </c>
      <c r="FK9" s="20">
        <f t="shared" ref="FK9:FK14" si="81">FJ9</f>
        <v>3625000</v>
      </c>
      <c r="FL9" s="19">
        <v>5437500</v>
      </c>
      <c r="FM9" s="20">
        <f t="shared" ref="FM9:FM14" si="82">FL9</f>
        <v>5437500</v>
      </c>
      <c r="FN9" s="19">
        <v>7250000</v>
      </c>
      <c r="FO9" s="20">
        <f t="shared" ref="FO9:FO14" si="83">FN9</f>
        <v>7250000</v>
      </c>
      <c r="FP9" s="19">
        <v>9062500</v>
      </c>
      <c r="FQ9" s="20">
        <f t="shared" ref="FQ9:FQ14" si="84">FP9</f>
        <v>9062500</v>
      </c>
      <c r="FR9" s="19">
        <v>10875000</v>
      </c>
      <c r="FS9" s="20">
        <f t="shared" ref="FS9:FS14" si="85">FR9</f>
        <v>10875000</v>
      </c>
      <c r="FT9" s="19">
        <v>1812500</v>
      </c>
      <c r="FU9" s="20">
        <f t="shared" ref="FU9:FU14" si="86">FT9</f>
        <v>1812500</v>
      </c>
    </row>
    <row r="10" spans="1:177" x14ac:dyDescent="0.2">
      <c r="A10" s="18" t="s">
        <v>105</v>
      </c>
      <c r="B10" s="19" t="e">
        <f>#REF!+#REF!</f>
        <v>#REF!</v>
      </c>
      <c r="C10" s="20" t="e">
        <f t="shared" si="0"/>
        <v>#REF!</v>
      </c>
      <c r="D10" s="19" t="e">
        <f>+#REF!</f>
        <v>#REF!</v>
      </c>
      <c r="E10" s="20" t="e">
        <f t="shared" si="1"/>
        <v>#REF!</v>
      </c>
      <c r="F10" s="19" t="e">
        <f>+#REF!</f>
        <v>#REF!</v>
      </c>
      <c r="G10" s="20" t="e">
        <f t="shared" si="2"/>
        <v>#REF!</v>
      </c>
      <c r="H10" s="19" t="e">
        <f>+#REF!</f>
        <v>#REF!</v>
      </c>
      <c r="I10" s="20" t="e">
        <f t="shared" si="3"/>
        <v>#REF!</v>
      </c>
      <c r="J10" s="19" t="e">
        <f>+#REF!</f>
        <v>#REF!</v>
      </c>
      <c r="K10" s="20" t="e">
        <f t="shared" si="4"/>
        <v>#REF!</v>
      </c>
      <c r="L10" s="19" t="e">
        <f>+#REF!</f>
        <v>#REF!</v>
      </c>
      <c r="M10" s="20" t="e">
        <f t="shared" si="5"/>
        <v>#REF!</v>
      </c>
      <c r="N10" s="19" t="e">
        <f>+#REF!</f>
        <v>#REF!</v>
      </c>
      <c r="O10" s="20" t="e">
        <f t="shared" si="6"/>
        <v>#REF!</v>
      </c>
      <c r="P10" s="19" t="e">
        <f>+#REF!</f>
        <v>#REF!</v>
      </c>
      <c r="Q10" s="20" t="e">
        <f t="shared" si="7"/>
        <v>#REF!</v>
      </c>
      <c r="R10" s="19" t="e">
        <f>+#REF!</f>
        <v>#REF!</v>
      </c>
      <c r="S10" s="20" t="e">
        <f t="shared" si="8"/>
        <v>#REF!</v>
      </c>
      <c r="T10" s="19">
        <v>2416700</v>
      </c>
      <c r="U10" s="20">
        <f t="shared" si="9"/>
        <v>2416700</v>
      </c>
      <c r="V10" s="19" t="e">
        <f>+#REF!</f>
        <v>#REF!</v>
      </c>
      <c r="W10" s="20" t="e">
        <f t="shared" si="10"/>
        <v>#REF!</v>
      </c>
      <c r="X10" s="19" t="e">
        <f>+#REF!</f>
        <v>#REF!</v>
      </c>
      <c r="Y10" s="20" t="e">
        <f>X10</f>
        <v>#REF!</v>
      </c>
      <c r="Z10" s="19" t="e">
        <f>+#REF!</f>
        <v>#REF!</v>
      </c>
      <c r="AA10" s="20" t="e">
        <f t="shared" si="12"/>
        <v>#REF!</v>
      </c>
      <c r="AB10" s="19" t="e">
        <f>#REF!</f>
        <v>#REF!</v>
      </c>
      <c r="AC10" s="20" t="e">
        <f t="shared" si="12"/>
        <v>#REF!</v>
      </c>
      <c r="AD10" s="19" t="e">
        <f>+#REF!</f>
        <v>#REF!</v>
      </c>
      <c r="AE10" s="20" t="e">
        <f t="shared" si="13"/>
        <v>#REF!</v>
      </c>
      <c r="AF10" s="19" t="e">
        <f>+#REF!</f>
        <v>#REF!</v>
      </c>
      <c r="AG10" s="20" t="e">
        <f t="shared" si="14"/>
        <v>#REF!</v>
      </c>
      <c r="AH10" s="19">
        <f>+'[1]Self insurance 201617'!R6</f>
        <v>4951227.3000000045</v>
      </c>
      <c r="AI10" s="20">
        <f t="shared" si="15"/>
        <v>4951227.3000000045</v>
      </c>
      <c r="AJ10" s="19">
        <f>+'[1]Self insurance 201617'!V6</f>
        <v>4861332.7200000044</v>
      </c>
      <c r="AK10" s="20">
        <f t="shared" si="16"/>
        <v>4861332.7200000044</v>
      </c>
      <c r="AL10" s="19">
        <f>+'[1]Self insurance 201617'!Z6</f>
        <v>4877095.2200000044</v>
      </c>
      <c r="AM10" s="20">
        <f t="shared" si="17"/>
        <v>4877095.2200000044</v>
      </c>
      <c r="AN10" s="19">
        <f>+'[1]Self insurance 201617'!AD6</f>
        <v>4892857.7200000044</v>
      </c>
      <c r="AO10" s="20">
        <f t="shared" si="18"/>
        <v>4892857.7200000044</v>
      </c>
      <c r="AP10" s="19">
        <f>+'[1]Self insurance 201617'!AH6</f>
        <v>4858320.530000004</v>
      </c>
      <c r="AQ10" s="20">
        <f t="shared" si="19"/>
        <v>4858320.530000004</v>
      </c>
      <c r="AR10" s="19">
        <f>+'[1]Self insurance 201617'!AL6</f>
        <v>4917026.4700000044</v>
      </c>
      <c r="AS10" s="20">
        <f t="shared" si="20"/>
        <v>4917026.4700000044</v>
      </c>
      <c r="AT10" s="19">
        <f>+'[1]Self insurance 201617'!AP6</f>
        <v>4932788.9700000044</v>
      </c>
      <c r="AU10" s="20">
        <f t="shared" si="21"/>
        <v>4932788.9700000044</v>
      </c>
      <c r="AV10" s="19">
        <f>+'[1]Self insurance 201617'!AT6</f>
        <v>4948551.4700000044</v>
      </c>
      <c r="AW10" s="20">
        <f t="shared" si="22"/>
        <v>4948551.4700000044</v>
      </c>
      <c r="AX10" s="19">
        <f>+'[1]Self insurance 201617'!AX6</f>
        <v>4704152.4600000046</v>
      </c>
      <c r="AY10" s="20">
        <f t="shared" si="23"/>
        <v>4704152.4600000046</v>
      </c>
      <c r="AZ10" s="19">
        <f>'[1]Self insurance 201617'!BB6</f>
        <v>4719914.9600000046</v>
      </c>
      <c r="BA10" s="20">
        <f t="shared" si="24"/>
        <v>4719914.9600000046</v>
      </c>
      <c r="BB10" s="19">
        <f>'[1]Self insurance 201617'!BF6</f>
        <v>4735677.4600000046</v>
      </c>
      <c r="BC10" s="20">
        <f t="shared" si="25"/>
        <v>4735677.4600000046</v>
      </c>
      <c r="BD10" s="19">
        <f>'[1]Self insurance 201617'!BJ6</f>
        <v>4751439.9600000046</v>
      </c>
      <c r="BE10" s="20">
        <f t="shared" si="26"/>
        <v>4751439.9600000046</v>
      </c>
      <c r="BF10" s="19">
        <f>+'[1]Self insurance 201617'!BN6</f>
        <v>4767202.4600000046</v>
      </c>
      <c r="BG10" s="20">
        <f t="shared" si="27"/>
        <v>4767202.4600000046</v>
      </c>
      <c r="BH10" s="19">
        <f>+'[1]Self insurance 201617'!BR6</f>
        <v>4710778.1300000045</v>
      </c>
      <c r="BI10" s="20">
        <f t="shared" si="28"/>
        <v>4710778.1300000045</v>
      </c>
      <c r="BJ10" s="19">
        <f>+'[1]Self insurance 201617'!BV6</f>
        <v>4726540.6300000045</v>
      </c>
      <c r="BK10" s="20">
        <f t="shared" si="29"/>
        <v>4726540.6300000045</v>
      </c>
      <c r="BL10" s="19">
        <f>+'[1]Self insurance 201617'!BZ6</f>
        <v>4742303.1300000045</v>
      </c>
      <c r="BM10" s="20">
        <f t="shared" si="30"/>
        <v>4742303.1300000045</v>
      </c>
      <c r="BN10" s="19">
        <f>+'[1]Self insurance 201617'!CD6</f>
        <v>4736008.2400000049</v>
      </c>
      <c r="BO10" s="20">
        <f t="shared" si="31"/>
        <v>4736008.2400000049</v>
      </c>
      <c r="BP10" s="19">
        <f>+'[1]Self insurance 201617'!CH6</f>
        <v>4751770.7400000049</v>
      </c>
      <c r="BQ10" s="20">
        <f t="shared" si="32"/>
        <v>4751770.7400000049</v>
      </c>
      <c r="BR10" s="19">
        <f>+'[1]Self insurance 201617'!CL6</f>
        <v>4335403.5500000045</v>
      </c>
      <c r="BS10" s="20">
        <f t="shared" si="33"/>
        <v>4335403.5500000045</v>
      </c>
      <c r="BT10" s="19">
        <f>'[1]Self insurance 201617'!CP6</f>
        <v>4351166.0500000045</v>
      </c>
      <c r="BU10" s="20">
        <f t="shared" si="34"/>
        <v>4351166.0500000045</v>
      </c>
      <c r="BV10" s="19">
        <f>+'[1]Self insurance 201617'!CT6</f>
        <v>5246771.0800000047</v>
      </c>
      <c r="BW10" s="20">
        <f t="shared" si="35"/>
        <v>5246771.0800000047</v>
      </c>
      <c r="BX10" s="19">
        <f>'[1]Self insurance 201617'!CX6</f>
        <v>5313771.0800000047</v>
      </c>
      <c r="BY10" s="20">
        <f t="shared" si="36"/>
        <v>5313771.0800000047</v>
      </c>
      <c r="BZ10" s="19">
        <f>'[1]Self insurance 201617'!DB6</f>
        <v>5380771.0800000047</v>
      </c>
      <c r="CA10" s="20">
        <f t="shared" si="37"/>
        <v>5380771.0800000047</v>
      </c>
      <c r="CB10" s="19">
        <f>+'[1]Self insurance 201617'!DF6</f>
        <v>5447771.0800000047</v>
      </c>
      <c r="CC10" s="20">
        <f t="shared" si="38"/>
        <v>5447771.0800000047</v>
      </c>
      <c r="CD10" s="19">
        <v>5447771</v>
      </c>
      <c r="CE10" s="20">
        <f t="shared" si="39"/>
        <v>5447771</v>
      </c>
      <c r="CF10" s="19">
        <f>'[1]Self insurance 201617'!DN6</f>
        <v>5381269.6000000043</v>
      </c>
      <c r="CG10" s="20">
        <f t="shared" si="40"/>
        <v>5381269.6000000043</v>
      </c>
      <c r="CH10" s="19">
        <f>'[1]Self insurance 201617'!DR6</f>
        <v>5378109.6000000043</v>
      </c>
      <c r="CI10" s="20">
        <f t="shared" si="41"/>
        <v>5378109.6000000043</v>
      </c>
      <c r="CJ10" s="19">
        <f>'[1]Self insurance 201617'!DV6</f>
        <v>5445109.6000000043</v>
      </c>
      <c r="CK10" s="20">
        <f t="shared" si="42"/>
        <v>5445109.6000000043</v>
      </c>
      <c r="CL10" s="19">
        <f>'[1]Self insurance 201617'!DZ6</f>
        <v>5512109.6000000043</v>
      </c>
      <c r="CM10" s="20">
        <f t="shared" si="43"/>
        <v>5512109.6000000043</v>
      </c>
      <c r="CN10" s="19">
        <f>'[1]Self insurance 201617'!ED6</f>
        <v>5579109.6000000043</v>
      </c>
      <c r="CO10" s="20">
        <f t="shared" si="44"/>
        <v>5579109.6000000043</v>
      </c>
      <c r="CP10" s="19">
        <f>'[1]Self insurance 201617'!EH6</f>
        <v>5620457.4200000046</v>
      </c>
      <c r="CQ10" s="20">
        <f t="shared" si="45"/>
        <v>5620457.4200000046</v>
      </c>
      <c r="CR10" s="19">
        <f>'[1]Self insurance 201617'!EL6</f>
        <v>5609758.2300000042</v>
      </c>
      <c r="CS10" s="20">
        <f t="shared" si="46"/>
        <v>5609758.2300000042</v>
      </c>
      <c r="CT10" s="19">
        <f>'[1]Self insurance 201617'!EP6</f>
        <v>5314961.5400000038</v>
      </c>
      <c r="CU10" s="20">
        <f t="shared" si="47"/>
        <v>5314961.5400000038</v>
      </c>
      <c r="CV10" s="19">
        <f>'[1]Self insurance 201617'!ET6</f>
        <v>5381961.5400000038</v>
      </c>
      <c r="CW10" s="20">
        <f t="shared" si="48"/>
        <v>5381961.5400000038</v>
      </c>
      <c r="CX10" s="19">
        <f>'[1]Self insurance 201617'!EX6</f>
        <v>5448961.5400000038</v>
      </c>
      <c r="CY10" s="20">
        <f t="shared" si="49"/>
        <v>5448961.5400000038</v>
      </c>
      <c r="CZ10" s="19">
        <f>'[1]Self insurance 201617'!FB6</f>
        <v>5515961.5400000038</v>
      </c>
      <c r="DA10" s="20">
        <f t="shared" si="50"/>
        <v>5515961.5400000038</v>
      </c>
      <c r="DB10" s="19">
        <f>'[1]Self insurance 201617'!FF6</f>
        <v>5582961.5400000038</v>
      </c>
      <c r="DC10" s="20">
        <f t="shared" si="51"/>
        <v>5582961.5400000038</v>
      </c>
      <c r="DD10" s="19">
        <f>'[1]Self insurance 201617'!FJ6</f>
        <v>5649961.5400000038</v>
      </c>
      <c r="DE10" s="20">
        <f t="shared" si="52"/>
        <v>5649961.5400000038</v>
      </c>
      <c r="DF10" s="19">
        <f>'[1]Self insurance 201617'!FN6</f>
        <v>5716961.5400000038</v>
      </c>
      <c r="DG10" s="20">
        <f t="shared" si="53"/>
        <v>5716961.5400000038</v>
      </c>
      <c r="DH10" s="19">
        <f>'[1]Self insurance 201617'!FR6</f>
        <v>5783961.5400000038</v>
      </c>
      <c r="DI10" s="20">
        <f t="shared" si="54"/>
        <v>5783961.5400000038</v>
      </c>
      <c r="DJ10" s="19">
        <f>+'[1]Self insurance 201617'!FV6</f>
        <v>5850961.5400000038</v>
      </c>
      <c r="DK10" s="20">
        <f t="shared" si="55"/>
        <v>5850961.5400000038</v>
      </c>
      <c r="DL10" s="19">
        <f>'[1]Self insurance 201617'!FZ6</f>
        <v>5917961.5400000038</v>
      </c>
      <c r="DM10" s="20">
        <f t="shared" si="56"/>
        <v>5917961.5400000038</v>
      </c>
      <c r="DN10" s="19">
        <f>'[1]Self insurance 201617'!GD6</f>
        <v>5984961.5400000038</v>
      </c>
      <c r="DO10" s="20">
        <f t="shared" si="57"/>
        <v>5984961.5400000038</v>
      </c>
      <c r="DP10" s="19">
        <f>'[1]Self insurance 201617'!GH6</f>
        <v>6051961.5400000038</v>
      </c>
      <c r="DQ10" s="20">
        <f t="shared" si="58"/>
        <v>6051961.5400000038</v>
      </c>
      <c r="DR10" s="19">
        <f>'[1]Self insurance 201617'!GL6</f>
        <v>6118961.5400000038</v>
      </c>
      <c r="DS10" s="20">
        <f t="shared" si="59"/>
        <v>6118961.5400000038</v>
      </c>
      <c r="DT10" s="19">
        <f>'[1]Self insurance 201617'!GP6</f>
        <v>6185961.5400000038</v>
      </c>
      <c r="DU10" s="20">
        <f t="shared" si="60"/>
        <v>6185961.5400000038</v>
      </c>
      <c r="DV10" s="19">
        <f>'[1]Self insurance 201617'!GT6</f>
        <v>6226281.5400000038</v>
      </c>
      <c r="DW10" s="20">
        <f t="shared" si="61"/>
        <v>6226281.5400000038</v>
      </c>
      <c r="DX10" s="19">
        <f>'[1]Self insurance 201617'!GX6</f>
        <v>6310281.5400000038</v>
      </c>
      <c r="DY10" s="20">
        <f t="shared" si="62"/>
        <v>6310281.5400000038</v>
      </c>
      <c r="DZ10" s="19">
        <f>'[1]Self insurance 201617'!HB6</f>
        <v>6394281.5400000038</v>
      </c>
      <c r="EA10" s="20">
        <f t="shared" si="63"/>
        <v>6394281.5400000038</v>
      </c>
      <c r="EB10" s="19">
        <f>'[1]Self insurance 201617'!HF6</f>
        <v>6478281.5400000038</v>
      </c>
      <c r="EC10" s="20">
        <f t="shared" si="64"/>
        <v>6478281.5400000038</v>
      </c>
      <c r="ED10" s="19">
        <f>'[1]Self insurance 201617'!HJ6</f>
        <v>6500298.9300000034</v>
      </c>
      <c r="EE10" s="20">
        <f t="shared" si="65"/>
        <v>6500298.9300000034</v>
      </c>
      <c r="EF10" s="19">
        <f>'[1]Self insurance 201617'!HN6</f>
        <v>6584298.9300000034</v>
      </c>
      <c r="EG10" s="20">
        <f t="shared" si="66"/>
        <v>6584298.9300000034</v>
      </c>
      <c r="EH10" s="19">
        <f>'[1]Self insurance 201617'!HR6</f>
        <v>6668298.9300000034</v>
      </c>
      <c r="EI10" s="20">
        <f t="shared" si="67"/>
        <v>6668298.9300000034</v>
      </c>
      <c r="EJ10" s="19">
        <f>'[1]Self insurance 201617'!HV6</f>
        <v>6732408.9300000034</v>
      </c>
      <c r="EK10" s="20">
        <f t="shared" si="68"/>
        <v>6732408.9300000034</v>
      </c>
      <c r="EL10" s="19">
        <f>'[1]Self insurance 201617'!HZ6</f>
        <v>6883508.5100000035</v>
      </c>
      <c r="EM10" s="20">
        <f t="shared" si="69"/>
        <v>6883508.5100000035</v>
      </c>
      <c r="EN10" s="19">
        <f>'[1]Self insurance 201617'!ID6</f>
        <v>26070246.130000003</v>
      </c>
      <c r="EO10" s="20">
        <f t="shared" si="70"/>
        <v>26070246.130000003</v>
      </c>
      <c r="EP10" s="19">
        <f>'[1]Self insurance 201617'!IH6</f>
        <v>25774111.190000001</v>
      </c>
      <c r="EQ10" s="20">
        <f t="shared" si="71"/>
        <v>25774111.190000001</v>
      </c>
      <c r="ER10" s="19">
        <f>'[1]Self insurance 201617'!IL6</f>
        <v>25858111.190000001</v>
      </c>
      <c r="ES10" s="20">
        <f t="shared" si="72"/>
        <v>25858111.190000001</v>
      </c>
      <c r="ET10" s="19">
        <f>'[1]Self insurance 201617'!IP6</f>
        <v>25942111.190000001</v>
      </c>
      <c r="EU10" s="20">
        <f t="shared" si="73"/>
        <v>25942111.190000001</v>
      </c>
      <c r="EV10" s="19">
        <f>'[1]Self insurance 201617'!IT6</f>
        <v>25561732.220000003</v>
      </c>
      <c r="EW10" s="20">
        <f t="shared" si="74"/>
        <v>25561732.220000003</v>
      </c>
      <c r="EX10" s="19">
        <f>'[1]Insurance 2021 2022'!J6</f>
        <v>25645732.220000003</v>
      </c>
      <c r="EY10" s="20">
        <f t="shared" si="75"/>
        <v>25645732.220000003</v>
      </c>
      <c r="EZ10" s="19">
        <f>'[1]Insurance 2021 2022'!N6</f>
        <v>25729732.220000003</v>
      </c>
      <c r="FA10" s="20">
        <f t="shared" si="76"/>
        <v>25729732.220000003</v>
      </c>
      <c r="FB10" s="19">
        <f>'[1]Insurance 2021 2022'!R6</f>
        <v>25911607.220000003</v>
      </c>
      <c r="FC10" s="20">
        <f t="shared" si="77"/>
        <v>25911607.220000003</v>
      </c>
      <c r="FD10" s="19">
        <f>'[1]Insurance 2021 2022'!V6</f>
        <v>26027007.220000003</v>
      </c>
      <c r="FE10" s="20">
        <f t="shared" si="78"/>
        <v>26027007.220000003</v>
      </c>
      <c r="FF10" s="19">
        <f>'[1]Insurance 2021 2022'!Z6</f>
        <v>26142407.220000003</v>
      </c>
      <c r="FG10" s="20">
        <f t="shared" si="79"/>
        <v>26142407.220000003</v>
      </c>
      <c r="FH10" s="19">
        <f>'[1]Insurance 2021 2022'!AD6</f>
        <v>26257807.220000003</v>
      </c>
      <c r="FI10" s="20">
        <f t="shared" si="80"/>
        <v>26257807.220000003</v>
      </c>
      <c r="FJ10" s="19">
        <f>'[1]Insurance 2021 2022'!AH6</f>
        <v>26349458.260000002</v>
      </c>
      <c r="FK10" s="20">
        <f t="shared" si="81"/>
        <v>26349458.260000002</v>
      </c>
      <c r="FL10" s="19">
        <f>'[1]Insurance 2021 2022'!AL6</f>
        <v>26464858.260000002</v>
      </c>
      <c r="FM10" s="20">
        <f t="shared" si="82"/>
        <v>26464858.260000002</v>
      </c>
      <c r="FN10" s="19">
        <f>'[1]Insurance 2021 2022'!AP6</f>
        <v>26423921.57</v>
      </c>
      <c r="FO10" s="20">
        <f t="shared" si="83"/>
        <v>26423921.57</v>
      </c>
      <c r="FP10" s="19">
        <f>'[1]Insurance 2021 2022'!AT6</f>
        <v>26539321.57</v>
      </c>
      <c r="FQ10" s="20">
        <f t="shared" si="84"/>
        <v>26539321.57</v>
      </c>
      <c r="FR10" s="19">
        <f>'[1]Insurance 2021 2022'!AX6</f>
        <v>26654721.57</v>
      </c>
      <c r="FS10" s="20">
        <f t="shared" si="85"/>
        <v>26654721.57</v>
      </c>
      <c r="FT10" s="19">
        <f>'[1]Insurance 2021 2022'!BB6</f>
        <v>26770121.57</v>
      </c>
      <c r="FU10" s="20">
        <f t="shared" si="86"/>
        <v>26770121.57</v>
      </c>
    </row>
    <row r="11" spans="1:177" x14ac:dyDescent="0.2">
      <c r="A11" s="18" t="s">
        <v>106</v>
      </c>
      <c r="B11" s="19">
        <f>+'[1]Cappital Replacement'!DC228</f>
        <v>28228536.620000005</v>
      </c>
      <c r="C11" s="20">
        <f t="shared" si="0"/>
        <v>28228536.620000005</v>
      </c>
      <c r="D11" s="19">
        <f>+'[1]Cappital Replacement'!DC232</f>
        <v>28044457.220000006</v>
      </c>
      <c r="E11" s="20">
        <f t="shared" si="1"/>
        <v>28044457.220000006</v>
      </c>
      <c r="F11" s="19">
        <f>+'[1]Cappital Replacement'!DC236</f>
        <v>24399209.180000007</v>
      </c>
      <c r="G11" s="20">
        <f t="shared" si="2"/>
        <v>24399209.180000007</v>
      </c>
      <c r="H11" s="19">
        <f>+'[1]Cappital Replacement'!DC240</f>
        <v>23565977.400000006</v>
      </c>
      <c r="I11" s="20">
        <f t="shared" si="3"/>
        <v>23565977.400000006</v>
      </c>
      <c r="J11" s="19">
        <f>+'[1]Cappital Replacement'!DC244</f>
        <v>21090144.810000006</v>
      </c>
      <c r="K11" s="20">
        <f t="shared" si="4"/>
        <v>21090144.810000006</v>
      </c>
      <c r="L11" s="19">
        <f>+'[1]Cappital Replacement'!DC248</f>
        <v>18535344.870000005</v>
      </c>
      <c r="M11" s="20">
        <f t="shared" si="5"/>
        <v>18535344.870000005</v>
      </c>
      <c r="N11" s="19">
        <f>+'[1]Cappital Replacement'!DC252</f>
        <v>18597582.350000005</v>
      </c>
      <c r="O11" s="20">
        <f t="shared" si="6"/>
        <v>18597582.350000005</v>
      </c>
      <c r="P11" s="19">
        <f>+'[1]Cappital Replacement'!DC256</f>
        <v>16491519.630000006</v>
      </c>
      <c r="Q11" s="20">
        <f t="shared" si="7"/>
        <v>16491519.630000006</v>
      </c>
      <c r="R11" s="19">
        <f>+'[1]Cappital Replacement'!DC260</f>
        <v>24927919.390000008</v>
      </c>
      <c r="S11" s="20">
        <f t="shared" si="8"/>
        <v>24927919.390000008</v>
      </c>
      <c r="T11" s="19">
        <f>+'[1]Cappital Replacement'!DC264</f>
        <v>22359503.470000006</v>
      </c>
      <c r="U11" s="20">
        <f t="shared" si="9"/>
        <v>22359503.470000006</v>
      </c>
      <c r="V11" s="19">
        <f>+'[1]Cappital Replacement'!DC268</f>
        <v>20811537.320000008</v>
      </c>
      <c r="W11" s="20">
        <f t="shared" si="10"/>
        <v>20811537.320000008</v>
      </c>
      <c r="X11" s="19">
        <f>+'[1]Cappital Replacement'!DC272</f>
        <v>18331054.040000007</v>
      </c>
      <c r="Y11" s="20">
        <f t="shared" si="11"/>
        <v>18331054.040000007</v>
      </c>
      <c r="Z11" s="19">
        <f>+'[1]Cappital Replacement'!DC276</f>
        <v>24109964.800000008</v>
      </c>
      <c r="AA11" s="20">
        <f t="shared" si="12"/>
        <v>24109964.800000008</v>
      </c>
      <c r="AB11" s="19">
        <f>'[1]Cappital Replacement'!DC280</f>
        <v>23276135.190000009</v>
      </c>
      <c r="AC11" s="20">
        <f t="shared" si="12"/>
        <v>23276135.190000009</v>
      </c>
      <c r="AD11" s="19">
        <f>+'[1]Cappital Replacement'!DC284</f>
        <v>23888106.020000007</v>
      </c>
      <c r="AE11" s="20">
        <f t="shared" si="13"/>
        <v>23888106.020000007</v>
      </c>
      <c r="AF11" s="19">
        <f>+'[1]Cappital Replacement'!DC288</f>
        <v>24637840.350000005</v>
      </c>
      <c r="AG11" s="20">
        <f t="shared" si="14"/>
        <v>24637840.350000005</v>
      </c>
      <c r="AH11" s="19">
        <f>+'[1]Cappital Replacement'!DC292</f>
        <v>25251607.400000006</v>
      </c>
      <c r="AI11" s="20">
        <f t="shared" si="15"/>
        <v>25251607.400000006</v>
      </c>
      <c r="AJ11" s="19">
        <f>+'[1]Cappital Replacement'!DC296</f>
        <v>24874900.340000007</v>
      </c>
      <c r="AK11" s="20">
        <f t="shared" si="16"/>
        <v>24874900.340000007</v>
      </c>
      <c r="AL11" s="19">
        <f>+'[1]Cappital Replacement'!DC300</f>
        <v>24391724.210000008</v>
      </c>
      <c r="AM11" s="20">
        <f t="shared" si="17"/>
        <v>24391724.210000008</v>
      </c>
      <c r="AN11" s="19">
        <f>+'[1]Cappital Replacement'!DC304</f>
        <v>25192160.170000009</v>
      </c>
      <c r="AO11" s="20">
        <f t="shared" si="18"/>
        <v>25192160.170000009</v>
      </c>
      <c r="AP11" s="19">
        <f>+'[1]Cappital Replacement'!DC308</f>
        <v>28797992.580000009</v>
      </c>
      <c r="AQ11" s="20">
        <f t="shared" si="19"/>
        <v>28797992.580000009</v>
      </c>
      <c r="AR11" s="19">
        <f>+'[1]Cappital Replacement'!DC312</f>
        <v>27892960.270000011</v>
      </c>
      <c r="AS11" s="20">
        <f t="shared" si="20"/>
        <v>27892960.270000011</v>
      </c>
      <c r="AT11" s="19">
        <f>+'[1]Cappital Replacement'!DC316</f>
        <v>28843185.99000001</v>
      </c>
      <c r="AU11" s="20">
        <f t="shared" si="21"/>
        <v>28843185.99000001</v>
      </c>
      <c r="AV11" s="19">
        <f>+'[1]Cappital Replacement'!DC320</f>
        <v>29191614.95000001</v>
      </c>
      <c r="AW11" s="20">
        <f t="shared" si="22"/>
        <v>29191614.95000001</v>
      </c>
      <c r="AX11" s="19">
        <f>+'[1]Cappital Replacement'!DC324</f>
        <v>22593119.65000001</v>
      </c>
      <c r="AY11" s="20">
        <f t="shared" si="23"/>
        <v>22593119.65000001</v>
      </c>
      <c r="AZ11" s="19">
        <f>'[1]Cappital Replacement'!DC328</f>
        <v>23395991.65000001</v>
      </c>
      <c r="BA11" s="20">
        <f t="shared" si="24"/>
        <v>23395991.65000001</v>
      </c>
      <c r="BB11" s="19">
        <f>'[1]Cappital Replacement'!DC332</f>
        <v>23177025.65000001</v>
      </c>
      <c r="BC11" s="20">
        <f t="shared" si="25"/>
        <v>23177025.65000001</v>
      </c>
      <c r="BD11" s="19">
        <f>'[1]Cappital Replacement'!DC336</f>
        <v>22554917.920000009</v>
      </c>
      <c r="BE11" s="20">
        <f t="shared" si="26"/>
        <v>22554917.920000009</v>
      </c>
      <c r="BF11" s="19">
        <f>+'[1]Cappital Replacement'!DC340</f>
        <v>15763554.31000001</v>
      </c>
      <c r="BG11" s="20">
        <f t="shared" si="27"/>
        <v>15763554.31000001</v>
      </c>
      <c r="BH11" s="19">
        <f>+'[1]Cappital Replacement'!DC344</f>
        <v>16195699.110000011</v>
      </c>
      <c r="BI11" s="20">
        <f t="shared" si="28"/>
        <v>16195699.110000011</v>
      </c>
      <c r="BJ11" s="19">
        <f>+'[1]Cappital Replacement'!DC348</f>
        <v>15621093.440000011</v>
      </c>
      <c r="BK11" s="20">
        <f t="shared" si="29"/>
        <v>15621093.440000011</v>
      </c>
      <c r="BL11" s="19">
        <f>+'[1]Cappital Replacement'!DC352</f>
        <v>16840426.070000011</v>
      </c>
      <c r="BM11" s="20">
        <f t="shared" si="30"/>
        <v>16840426.070000011</v>
      </c>
      <c r="BN11" s="19">
        <f>+'[1]Cappital Replacement'!DC356</f>
        <v>17543674.480000012</v>
      </c>
      <c r="BO11" s="20">
        <f t="shared" si="31"/>
        <v>17543674.480000012</v>
      </c>
      <c r="BP11" s="19">
        <f>+'[1]Cappital Replacement'!DC360</f>
        <v>21758395.110000011</v>
      </c>
      <c r="BQ11" s="20">
        <f t="shared" si="32"/>
        <v>21758395.110000011</v>
      </c>
      <c r="BR11" s="19">
        <f>+'[1]Cappital Replacement'!DC364</f>
        <v>21280873.110000011</v>
      </c>
      <c r="BS11" s="20">
        <f t="shared" si="33"/>
        <v>21280873.110000011</v>
      </c>
      <c r="BT11" s="19">
        <f>'[1]Cappital Replacement'!DC368</f>
        <v>20733541.04000001</v>
      </c>
      <c r="BU11" s="20">
        <f t="shared" si="34"/>
        <v>20733541.04000001</v>
      </c>
      <c r="BV11" s="19">
        <f>+'[1]Cappital Replacement'!DC372</f>
        <v>19515807.010000009</v>
      </c>
      <c r="BW11" s="20">
        <f t="shared" si="35"/>
        <v>19515807.010000009</v>
      </c>
      <c r="BX11" s="19">
        <f>'[1]Cappital Replacement'!DC376</f>
        <v>21740164.880000006</v>
      </c>
      <c r="BY11" s="20">
        <f t="shared" si="36"/>
        <v>21740164.880000006</v>
      </c>
      <c r="BZ11" s="19">
        <f>'[1]Cappital Replacement'!DC380</f>
        <v>21684940.970000006</v>
      </c>
      <c r="CA11" s="20">
        <f t="shared" si="37"/>
        <v>21684940.970000006</v>
      </c>
      <c r="CB11" s="19">
        <f>+'[1]Cappital Replacement'!DC384</f>
        <v>22792737.260000009</v>
      </c>
      <c r="CC11" s="20">
        <f t="shared" si="38"/>
        <v>22792737.260000009</v>
      </c>
      <c r="CD11" s="19">
        <v>22792737</v>
      </c>
      <c r="CE11" s="20">
        <f t="shared" si="39"/>
        <v>22792737</v>
      </c>
      <c r="CF11" s="19">
        <f>'[1]Cappital Replacement'!DC392</f>
        <v>18411335.670000006</v>
      </c>
      <c r="CG11" s="20">
        <f t="shared" si="40"/>
        <v>18411335.670000006</v>
      </c>
      <c r="CH11" s="19">
        <f>'[1]Cappital Replacement'!DC396</f>
        <v>22892845.500000004</v>
      </c>
      <c r="CI11" s="20">
        <f t="shared" si="41"/>
        <v>22892845.500000004</v>
      </c>
      <c r="CJ11" s="19">
        <f>'[1]Cappital Replacement'!DC400</f>
        <v>27821586.450000003</v>
      </c>
      <c r="CK11" s="20">
        <f t="shared" si="42"/>
        <v>27821586.450000003</v>
      </c>
      <c r="CL11" s="19">
        <f>'[1]Cappital Replacement'!DC404</f>
        <v>32677194.040000007</v>
      </c>
      <c r="CM11" s="20">
        <f t="shared" si="43"/>
        <v>32677194.040000007</v>
      </c>
      <c r="CN11" s="19">
        <f>'[1]Cappital Replacement'!DC408</f>
        <v>33680028.56000001</v>
      </c>
      <c r="CO11" s="20">
        <f t="shared" si="44"/>
        <v>33680028.56000001</v>
      </c>
      <c r="CP11" s="19">
        <f>'[1]Cappital Replacement'!DC412</f>
        <v>36734107.370000012</v>
      </c>
      <c r="CQ11" s="20">
        <f t="shared" si="45"/>
        <v>36734107.370000012</v>
      </c>
      <c r="CR11" s="19">
        <f>'[1]Cappital Replacement'!DC416</f>
        <v>34797636.690000013</v>
      </c>
      <c r="CS11" s="20">
        <f t="shared" si="46"/>
        <v>34797636.690000013</v>
      </c>
      <c r="CT11" s="19">
        <f>'[1]Cappital Replacement'!DC420</f>
        <v>26122391.870000016</v>
      </c>
      <c r="CU11" s="20">
        <f t="shared" si="47"/>
        <v>26122391.870000016</v>
      </c>
      <c r="CV11" s="19">
        <f>'[1]Cappital Replacement'!DC424</f>
        <v>34997772.990000017</v>
      </c>
      <c r="CW11" s="20">
        <f t="shared" si="48"/>
        <v>34997772.990000017</v>
      </c>
      <c r="CX11" s="19">
        <f>'[1]Cappital Replacement'!DC428</f>
        <v>36051296.76000002</v>
      </c>
      <c r="CY11" s="20">
        <f t="shared" si="49"/>
        <v>36051296.76000002</v>
      </c>
      <c r="CZ11" s="19">
        <f>'[1]Cappital Replacement'!DC432</f>
        <v>36137936.050000019</v>
      </c>
      <c r="DA11" s="20">
        <f t="shared" si="50"/>
        <v>36137936.050000019</v>
      </c>
      <c r="DB11" s="19">
        <f>'[1]Cappital Replacement'!DC436</f>
        <v>36499676.980000019</v>
      </c>
      <c r="DC11" s="20">
        <f t="shared" si="51"/>
        <v>36499676.980000019</v>
      </c>
      <c r="DD11" s="19">
        <f>'[1]Cappital Replacement'!DC440</f>
        <v>37539830.970000021</v>
      </c>
      <c r="DE11" s="20">
        <f t="shared" si="52"/>
        <v>37539830.970000021</v>
      </c>
      <c r="DF11" s="19">
        <f>'[1]Cappital Replacement'!DC444</f>
        <v>38175423.020000018</v>
      </c>
      <c r="DG11" s="20">
        <f t="shared" si="53"/>
        <v>38175423.020000018</v>
      </c>
      <c r="DH11" s="19">
        <f>'[1]Cappital Replacement'!DC448</f>
        <v>41175963.450000018</v>
      </c>
      <c r="DI11" s="20">
        <f t="shared" si="54"/>
        <v>41175963.450000018</v>
      </c>
      <c r="DJ11" s="19">
        <f>+'[1]Cappital Replacement'!DC452</f>
        <v>45842882.920000017</v>
      </c>
      <c r="DK11" s="20">
        <f t="shared" si="55"/>
        <v>45842882.920000017</v>
      </c>
      <c r="DL11" s="19">
        <f>'[1]Cappital Replacement'!DC456</f>
        <v>48736181.040000014</v>
      </c>
      <c r="DM11" s="20">
        <f t="shared" si="56"/>
        <v>48736181.040000014</v>
      </c>
      <c r="DN11" s="19">
        <f>'[1]Cappital Replacement'!DC460</f>
        <v>54728049.120000027</v>
      </c>
      <c r="DO11" s="20">
        <f t="shared" si="57"/>
        <v>54728049.120000027</v>
      </c>
      <c r="DP11" s="19">
        <f>'[1]Cappital Replacement'!DC464</f>
        <v>60161083.080000028</v>
      </c>
      <c r="DQ11" s="20">
        <f t="shared" si="58"/>
        <v>60161083.080000028</v>
      </c>
      <c r="DR11" s="19">
        <f>'[1]Cappital Replacement'!DC468</f>
        <v>59473146.260000028</v>
      </c>
      <c r="DS11" s="20">
        <f t="shared" si="59"/>
        <v>59473146.260000028</v>
      </c>
      <c r="DT11" s="19">
        <f>'[1]Cappital Replacement'!DC472</f>
        <v>65473146.260000028</v>
      </c>
      <c r="DU11" s="20">
        <f t="shared" si="60"/>
        <v>65473146.260000028</v>
      </c>
      <c r="DV11" s="19">
        <f>'[1]Cappital Replacement'!DC476</f>
        <v>69470285.390000015</v>
      </c>
      <c r="DW11" s="20">
        <f t="shared" si="61"/>
        <v>69470285.390000015</v>
      </c>
      <c r="DX11" s="19">
        <f>'[1]Cappital Replacement'!DC480</f>
        <v>70772762.360000014</v>
      </c>
      <c r="DY11" s="20">
        <f t="shared" si="62"/>
        <v>70772762.360000014</v>
      </c>
      <c r="DZ11" s="19">
        <f>'[1]Cappital Replacement'!DC484</f>
        <v>74709341.63000001</v>
      </c>
      <c r="EA11" s="20">
        <f t="shared" si="63"/>
        <v>74709341.63000001</v>
      </c>
      <c r="EB11" s="19">
        <f>'[1]Cappital Replacement'!DC488</f>
        <v>81233333.63000001</v>
      </c>
      <c r="EC11" s="20">
        <f t="shared" si="64"/>
        <v>81233333.63000001</v>
      </c>
      <c r="ED11" s="19">
        <f>'[1]Cappital Replacement'!DC492</f>
        <v>87101723.500000015</v>
      </c>
      <c r="EE11" s="20">
        <f t="shared" si="65"/>
        <v>87101723.500000015</v>
      </c>
      <c r="EF11" s="19">
        <f>'[1]Cappital Replacement'!DC496</f>
        <v>93753150.13000001</v>
      </c>
      <c r="EG11" s="20">
        <f t="shared" si="66"/>
        <v>93753150.13000001</v>
      </c>
      <c r="EH11" s="19">
        <f>'[1]Cappital Replacement'!DC500</f>
        <v>96165508.890000015</v>
      </c>
      <c r="EI11" s="20">
        <f t="shared" si="67"/>
        <v>96165508.890000015</v>
      </c>
      <c r="EJ11" s="19">
        <f>'[1]Cappital Replacement'!DC504</f>
        <v>90549308.550000012</v>
      </c>
      <c r="EK11" s="20">
        <f t="shared" si="68"/>
        <v>90549308.550000012</v>
      </c>
      <c r="EL11" s="19">
        <f>'[1]Cappital Replacement'!DC508</f>
        <v>89006116.150000006</v>
      </c>
      <c r="EM11" s="20">
        <f t="shared" si="69"/>
        <v>89006116.150000006</v>
      </c>
      <c r="EN11" s="19">
        <f>'[1]Cappital Replacement'!DC512</f>
        <v>70791275.939999998</v>
      </c>
      <c r="EO11" s="20">
        <f t="shared" si="70"/>
        <v>70791275.939999998</v>
      </c>
      <c r="EP11" s="19">
        <f>'[1]Cappital Replacement'!DC516</f>
        <v>55828690</v>
      </c>
      <c r="EQ11" s="20">
        <f t="shared" si="71"/>
        <v>55828690</v>
      </c>
      <c r="ER11" s="19">
        <f>'[1]Cappital Replacement'!DC520</f>
        <v>60260823.847739644</v>
      </c>
      <c r="ES11" s="20">
        <f t="shared" si="72"/>
        <v>60260823.847739644</v>
      </c>
      <c r="ET11" s="19">
        <f>'[1]Cappital Replacement'!DC524</f>
        <v>64995758.827739641</v>
      </c>
      <c r="EU11" s="20">
        <f t="shared" si="73"/>
        <v>64995758.827739641</v>
      </c>
      <c r="EV11" s="19">
        <f>'[1]Cappital Replacement'!DC528</f>
        <v>69755601.317739636</v>
      </c>
      <c r="EW11" s="20">
        <f t="shared" si="74"/>
        <v>69755601.317739636</v>
      </c>
      <c r="EX11" s="19">
        <f>'[1]Cappital Replacement'!DC532</f>
        <v>70453730.68773964</v>
      </c>
      <c r="EY11" s="20">
        <f t="shared" si="75"/>
        <v>70453730.68773964</v>
      </c>
      <c r="EZ11" s="19">
        <f>'[1]Cappital Replacement'!DC536</f>
        <v>77085895.587739646</v>
      </c>
      <c r="FA11" s="20">
        <f t="shared" si="76"/>
        <v>77085895.587739646</v>
      </c>
      <c r="FB11" s="19">
        <f>'[1]Cappital Replacement'!DC540</f>
        <v>78248863.977739647</v>
      </c>
      <c r="FC11" s="20">
        <f t="shared" si="77"/>
        <v>78248863.977739647</v>
      </c>
      <c r="FD11" s="19">
        <f>'[1]Cappital Replacement'!DC544</f>
        <v>82971434.207739651</v>
      </c>
      <c r="FE11" s="20">
        <f t="shared" si="78"/>
        <v>82971434.207739651</v>
      </c>
      <c r="FF11" s="19">
        <f>'[1]Cappital Replacement'!DC548</f>
        <v>74909631.947739646</v>
      </c>
      <c r="FG11" s="20">
        <f t="shared" si="79"/>
        <v>74909631.947739646</v>
      </c>
      <c r="FH11" s="19">
        <f>'[1]Cappital Replacement'!DC552</f>
        <v>79582368.487739637</v>
      </c>
      <c r="FI11" s="20">
        <f t="shared" si="80"/>
        <v>79582368.487739637</v>
      </c>
      <c r="FJ11" s="19">
        <f>'[1]Cappital Replacement'!DC556</f>
        <v>85099614.847739637</v>
      </c>
      <c r="FK11" s="20">
        <f t="shared" si="81"/>
        <v>85099614.847739637</v>
      </c>
      <c r="FL11" s="19">
        <f>'[1]Cappital Replacement'!DC560</f>
        <v>88463717.297739655</v>
      </c>
      <c r="FM11" s="20">
        <f t="shared" si="82"/>
        <v>88463717.297739655</v>
      </c>
      <c r="FN11" s="19">
        <f>'[1]Cappital Replacement'!DC564</f>
        <v>81939043.537739649</v>
      </c>
      <c r="FO11" s="20">
        <f t="shared" si="83"/>
        <v>81939043.537739649</v>
      </c>
      <c r="FP11" s="19">
        <f>'[1]Cappital Replacement'!DC568</f>
        <v>91093388.967739657</v>
      </c>
      <c r="FQ11" s="20">
        <f t="shared" si="84"/>
        <v>91093388.967739657</v>
      </c>
      <c r="FR11" s="19">
        <f>'[1]Cappital Replacement'!DC572</f>
        <v>98682572.137739658</v>
      </c>
      <c r="FS11" s="20">
        <f t="shared" si="85"/>
        <v>98682572.137739658</v>
      </c>
      <c r="FT11" s="19">
        <f>'[1]Cappital Replacement'!DC576</f>
        <v>100391175.08773966</v>
      </c>
      <c r="FU11" s="20">
        <f t="shared" si="86"/>
        <v>100391175.08773966</v>
      </c>
    </row>
    <row r="12" spans="1:177" x14ac:dyDescent="0.2">
      <c r="A12" s="22" t="s">
        <v>107</v>
      </c>
      <c r="B12" s="19">
        <v>1007546.86</v>
      </c>
      <c r="C12" s="20">
        <f t="shared" si="0"/>
        <v>1007546.86</v>
      </c>
      <c r="D12" s="19">
        <v>1024803.53</v>
      </c>
      <c r="E12" s="20">
        <f t="shared" si="1"/>
        <v>1024803.53</v>
      </c>
      <c r="F12" s="19">
        <v>1012433.74</v>
      </c>
      <c r="G12" s="20">
        <f t="shared" si="2"/>
        <v>1012433.74</v>
      </c>
      <c r="H12" s="19">
        <v>1013505.7</v>
      </c>
      <c r="I12" s="20">
        <f t="shared" si="3"/>
        <v>1013505.7</v>
      </c>
      <c r="J12" s="19">
        <v>1013505.7</v>
      </c>
      <c r="K12" s="20">
        <f t="shared" si="4"/>
        <v>1013505.7</v>
      </c>
      <c r="L12" s="19">
        <v>1027666.02</v>
      </c>
      <c r="M12" s="20">
        <f t="shared" si="5"/>
        <v>1027666.02</v>
      </c>
      <c r="N12" s="19">
        <v>1027666.02</v>
      </c>
      <c r="O12" s="20">
        <f t="shared" si="6"/>
        <v>1027666.02</v>
      </c>
      <c r="P12" s="19">
        <v>1077199.8999999999</v>
      </c>
      <c r="Q12" s="20">
        <f t="shared" si="7"/>
        <v>1077199.8999999999</v>
      </c>
      <c r="R12" s="19">
        <v>1374008.11</v>
      </c>
      <c r="S12" s="20">
        <f t="shared" si="8"/>
        <v>1374008.11</v>
      </c>
      <c r="T12" s="19">
        <v>1259492.02</v>
      </c>
      <c r="U12" s="20">
        <f t="shared" si="9"/>
        <v>1259492.02</v>
      </c>
      <c r="V12" s="19">
        <v>1584069.95</v>
      </c>
      <c r="W12" s="20">
        <f t="shared" si="10"/>
        <v>1584069.95</v>
      </c>
      <c r="X12" s="19">
        <v>1965863.65</v>
      </c>
      <c r="Y12" s="20">
        <f t="shared" si="11"/>
        <v>1965863.65</v>
      </c>
      <c r="Z12" s="19">
        <v>1648717.39</v>
      </c>
      <c r="AA12" s="20">
        <f t="shared" si="12"/>
        <v>1648717.39</v>
      </c>
      <c r="AB12" s="19">
        <v>1827870.31</v>
      </c>
      <c r="AC12" s="20">
        <f t="shared" si="12"/>
        <v>1827870.31</v>
      </c>
      <c r="AD12" s="19">
        <v>1717325.88</v>
      </c>
      <c r="AE12" s="20">
        <f t="shared" si="13"/>
        <v>1717325.88</v>
      </c>
      <c r="AF12" s="19">
        <v>1653681.03</v>
      </c>
      <c r="AG12" s="20">
        <f t="shared" si="14"/>
        <v>1653681.03</v>
      </c>
      <c r="AH12" s="19">
        <v>1805755.77</v>
      </c>
      <c r="AI12" s="20">
        <f t="shared" si="15"/>
        <v>1805755.77</v>
      </c>
      <c r="AJ12" s="19">
        <v>1828644.45</v>
      </c>
      <c r="AK12" s="20">
        <f t="shared" si="16"/>
        <v>1828644.45</v>
      </c>
      <c r="AL12" s="19">
        <v>1799873.54</v>
      </c>
      <c r="AM12" s="20">
        <f t="shared" si="17"/>
        <v>1799873.54</v>
      </c>
      <c r="AN12" s="19">
        <v>1969517.2</v>
      </c>
      <c r="AO12" s="20">
        <f t="shared" si="18"/>
        <v>1969517.2</v>
      </c>
      <c r="AP12" s="19">
        <v>1942344.57</v>
      </c>
      <c r="AQ12" s="20">
        <f t="shared" si="19"/>
        <v>1942344.57</v>
      </c>
      <c r="AR12" s="19">
        <v>1918213.97</v>
      </c>
      <c r="AS12" s="20">
        <f t="shared" si="20"/>
        <v>1918213.97</v>
      </c>
      <c r="AT12" s="19">
        <v>2401272.87</v>
      </c>
      <c r="AU12" s="20">
        <f t="shared" si="21"/>
        <v>2401272.87</v>
      </c>
      <c r="AV12" s="19">
        <v>1174502.26</v>
      </c>
      <c r="AW12" s="20">
        <f t="shared" si="22"/>
        <v>1174502.26</v>
      </c>
      <c r="AX12" s="19">
        <v>2106430.11</v>
      </c>
      <c r="AY12" s="20">
        <f t="shared" si="23"/>
        <v>2106430.11</v>
      </c>
      <c r="AZ12" s="19">
        <v>2393683.9700000002</v>
      </c>
      <c r="BA12" s="20">
        <f t="shared" si="24"/>
        <v>2393683.9700000002</v>
      </c>
      <c r="BB12" s="19">
        <f>2393683.97+189200</f>
        <v>2582883.9700000002</v>
      </c>
      <c r="BC12" s="20">
        <f t="shared" si="25"/>
        <v>2582883.9700000002</v>
      </c>
      <c r="BD12" s="19">
        <v>2393683.9700000002</v>
      </c>
      <c r="BE12" s="20">
        <f t="shared" si="26"/>
        <v>2393683.9700000002</v>
      </c>
      <c r="BF12" s="19">
        <f>2393683.97+33000</f>
        <v>2426683.9700000002</v>
      </c>
      <c r="BG12" s="20">
        <f t="shared" si="27"/>
        <v>2426683.9700000002</v>
      </c>
      <c r="BH12" s="19">
        <f>2393683.97+33000</f>
        <v>2426683.9700000002</v>
      </c>
      <c r="BI12" s="20">
        <f t="shared" si="28"/>
        <v>2426683.9700000002</v>
      </c>
      <c r="BJ12" s="19">
        <f>2393683.97+33000+988000</f>
        <v>3414683.97</v>
      </c>
      <c r="BK12" s="20">
        <f t="shared" si="29"/>
        <v>3414683.97</v>
      </c>
      <c r="BL12" s="19">
        <v>3405000</v>
      </c>
      <c r="BM12" s="20">
        <f t="shared" si="30"/>
        <v>3405000</v>
      </c>
      <c r="BN12" s="19">
        <v>3205000</v>
      </c>
      <c r="BO12" s="20">
        <f t="shared" si="31"/>
        <v>3205000</v>
      </c>
      <c r="BP12" s="19">
        <v>1982000</v>
      </c>
      <c r="BQ12" s="20">
        <f t="shared" si="32"/>
        <v>1982000</v>
      </c>
      <c r="BR12" s="19">
        <v>1890200</v>
      </c>
      <c r="BS12" s="20">
        <f t="shared" si="33"/>
        <v>1890200</v>
      </c>
      <c r="BT12" s="19">
        <f>1890200+194000</f>
        <v>2084200</v>
      </c>
      <c r="BU12" s="20">
        <f t="shared" si="34"/>
        <v>2084200</v>
      </c>
      <c r="BV12" s="19">
        <f>2084200+90000</f>
        <v>2174200</v>
      </c>
      <c r="BW12" s="20">
        <f t="shared" si="35"/>
        <v>2174200</v>
      </c>
      <c r="BX12" s="19">
        <f>1084200+90000</f>
        <v>1174200</v>
      </c>
      <c r="BY12" s="20">
        <f t="shared" si="36"/>
        <v>1174200</v>
      </c>
      <c r="BZ12" s="19">
        <v>2253018.42</v>
      </c>
      <c r="CA12" s="20">
        <f t="shared" si="37"/>
        <v>2253018.42</v>
      </c>
      <c r="CB12" s="19">
        <f>2253018.42</f>
        <v>2253018.42</v>
      </c>
      <c r="CC12" s="20">
        <f t="shared" si="38"/>
        <v>2253018.42</v>
      </c>
      <c r="CD12" s="19">
        <v>2253018</v>
      </c>
      <c r="CE12" s="20">
        <f t="shared" si="39"/>
        <v>2253018</v>
      </c>
      <c r="CF12" s="19">
        <v>3444688.71</v>
      </c>
      <c r="CG12" s="20">
        <f t="shared" si="40"/>
        <v>3444688.71</v>
      </c>
      <c r="CH12" s="19">
        <f>[1]Unidentified!C7</f>
        <v>5475471.7999999998</v>
      </c>
      <c r="CI12" s="20">
        <f t="shared" si="41"/>
        <v>5475471.7999999998</v>
      </c>
      <c r="CJ12" s="19">
        <v>4850000</v>
      </c>
      <c r="CK12" s="20">
        <f t="shared" si="42"/>
        <v>4850000</v>
      </c>
      <c r="CL12" s="19">
        <v>4850000</v>
      </c>
      <c r="CM12" s="20">
        <f t="shared" si="43"/>
        <v>4850000</v>
      </c>
      <c r="CN12" s="19">
        <v>4040255.08</v>
      </c>
      <c r="CO12" s="20">
        <f t="shared" si="44"/>
        <v>4040255.08</v>
      </c>
      <c r="CP12" s="19">
        <v>3444688.71</v>
      </c>
      <c r="CQ12" s="20">
        <f t="shared" si="45"/>
        <v>3444688.71</v>
      </c>
      <c r="CR12" s="19">
        <f>[1]Unidentified!C11</f>
        <v>3708382.66</v>
      </c>
      <c r="CS12" s="20">
        <f t="shared" si="46"/>
        <v>3708382.66</v>
      </c>
      <c r="CT12" s="19">
        <f>[1]Unidentified!C12</f>
        <v>2678137.83</v>
      </c>
      <c r="CU12" s="20">
        <f t="shared" si="47"/>
        <v>2678137.83</v>
      </c>
      <c r="CV12" s="19">
        <v>2779006.86</v>
      </c>
      <c r="CW12" s="20">
        <f t="shared" si="48"/>
        <v>2779006.86</v>
      </c>
      <c r="CX12" s="19">
        <f>[1]Unidentified!C13</f>
        <v>2636346.58</v>
      </c>
      <c r="CY12" s="20">
        <f t="shared" si="49"/>
        <v>2636346.58</v>
      </c>
      <c r="CZ12" s="19">
        <f>[1]Unidentified!C14</f>
        <v>3665286.02</v>
      </c>
      <c r="DA12" s="20">
        <f t="shared" si="50"/>
        <v>3665286.02</v>
      </c>
      <c r="DB12" s="19">
        <f>[1]Unidentified!C15</f>
        <v>3609184.12</v>
      </c>
      <c r="DC12" s="20">
        <f t="shared" si="51"/>
        <v>3609184.12</v>
      </c>
      <c r="DD12" s="19">
        <f>[1]Unidentified!C16</f>
        <v>3559244.75</v>
      </c>
      <c r="DE12" s="20">
        <f t="shared" si="52"/>
        <v>3559244.75</v>
      </c>
      <c r="DF12" s="19">
        <f>[1]Unidentified!C17</f>
        <v>3460512.92</v>
      </c>
      <c r="DG12" s="20">
        <f t="shared" si="53"/>
        <v>3460512.92</v>
      </c>
      <c r="DH12" s="19">
        <f>[1]Unidentified!C18</f>
        <v>4171528.89</v>
      </c>
      <c r="DI12" s="20">
        <f t="shared" si="54"/>
        <v>4171528.89</v>
      </c>
      <c r="DJ12" s="19">
        <v>6872571.7999999989</v>
      </c>
      <c r="DK12" s="20">
        <f t="shared" si="55"/>
        <v>6872571.7999999989</v>
      </c>
      <c r="DL12" s="19">
        <v>7250000</v>
      </c>
      <c r="DM12" s="20">
        <f t="shared" si="56"/>
        <v>7250000</v>
      </c>
      <c r="DN12" s="19">
        <f>[1]Unidentified!C21</f>
        <v>4309923.68</v>
      </c>
      <c r="DO12" s="20">
        <f t="shared" si="57"/>
        <v>4309923.68</v>
      </c>
      <c r="DP12" s="19">
        <v>2404899.09</v>
      </c>
      <c r="DQ12" s="20">
        <f t="shared" si="58"/>
        <v>2404899.09</v>
      </c>
      <c r="DR12" s="19">
        <f>[1]Unidentified!C23</f>
        <v>7897093.5800000001</v>
      </c>
      <c r="DS12" s="20">
        <f t="shared" si="59"/>
        <v>7897093.5800000001</v>
      </c>
      <c r="DT12" s="19">
        <v>14821713.449999999</v>
      </c>
      <c r="DU12" s="20">
        <f t="shared" si="60"/>
        <v>14821713.449999999</v>
      </c>
      <c r="DV12" s="19">
        <f>[1]Unidentified!C25</f>
        <v>11330945.99</v>
      </c>
      <c r="DW12" s="20">
        <f t="shared" si="61"/>
        <v>11330945.99</v>
      </c>
      <c r="DX12" s="19">
        <f>[1]Unidentified!C26</f>
        <v>17402995.530000001</v>
      </c>
      <c r="DY12" s="20">
        <f t="shared" si="62"/>
        <v>17402995.530000001</v>
      </c>
      <c r="DZ12" s="19">
        <f>[1]Unidentified!C27</f>
        <v>15392587.689999999</v>
      </c>
      <c r="EA12" s="20">
        <f t="shared" si="63"/>
        <v>15392587.689999999</v>
      </c>
      <c r="EB12" s="19">
        <f>[1]Unidentified!C28</f>
        <v>13649591.720000001</v>
      </c>
      <c r="EC12" s="20">
        <f t="shared" si="64"/>
        <v>13649591.720000001</v>
      </c>
      <c r="ED12" s="19">
        <f>[1]Unidentified!C29</f>
        <v>16291356.640000001</v>
      </c>
      <c r="EE12" s="20">
        <f t="shared" si="65"/>
        <v>16291356.640000001</v>
      </c>
      <c r="EF12" s="19">
        <f>[1]Unidentified!C30</f>
        <v>18276759.120000001</v>
      </c>
      <c r="EG12" s="20">
        <f t="shared" si="66"/>
        <v>18276759.120000001</v>
      </c>
      <c r="EH12" s="19">
        <f>[1]Unidentified!C31</f>
        <v>18882127.239999998</v>
      </c>
      <c r="EI12" s="20">
        <f t="shared" si="67"/>
        <v>18882127.239999998</v>
      </c>
      <c r="EJ12" s="19">
        <v>15898749.65</v>
      </c>
      <c r="EK12" s="20">
        <f t="shared" si="68"/>
        <v>15898749.65</v>
      </c>
      <c r="EL12" s="19">
        <f>[1]Unidentified!C33</f>
        <v>16013524.060000001</v>
      </c>
      <c r="EM12" s="20">
        <f t="shared" si="69"/>
        <v>16013524.060000001</v>
      </c>
      <c r="EN12" s="19">
        <f>[1]Unidentified!C34</f>
        <v>17260479.940000001</v>
      </c>
      <c r="EO12" s="20">
        <f t="shared" si="70"/>
        <v>17260479.940000001</v>
      </c>
      <c r="EP12" s="19">
        <f>[1]Unidentified!C35</f>
        <v>7488390.4900000002</v>
      </c>
      <c r="EQ12" s="20">
        <f t="shared" si="71"/>
        <v>7488390.4900000002</v>
      </c>
      <c r="ER12" s="19">
        <f>[1]Unidentified!C37</f>
        <v>9050490.8900000006</v>
      </c>
      <c r="ES12" s="20">
        <f t="shared" si="72"/>
        <v>9050490.8900000006</v>
      </c>
      <c r="ET12" s="19">
        <f>[1]Unidentified!C38</f>
        <v>11919507.58</v>
      </c>
      <c r="EU12" s="20">
        <f t="shared" si="73"/>
        <v>11919507.58</v>
      </c>
      <c r="EV12" s="19">
        <f>[1]Unidentified!C39</f>
        <v>13439784.27</v>
      </c>
      <c r="EW12" s="20">
        <f t="shared" si="74"/>
        <v>13439784.27</v>
      </c>
      <c r="EX12" s="19">
        <f>[1]Unidentified!C40</f>
        <v>13957855.74</v>
      </c>
      <c r="EY12" s="20">
        <f t="shared" si="75"/>
        <v>13957855.74</v>
      </c>
      <c r="EZ12" s="19">
        <f>[1]Unidentified!C41</f>
        <v>13179375.470000001</v>
      </c>
      <c r="FA12" s="20">
        <f t="shared" si="76"/>
        <v>13179375.470000001</v>
      </c>
      <c r="FB12" s="19">
        <f>[1]Unidentified!C42</f>
        <v>15860425.960000001</v>
      </c>
      <c r="FC12" s="20">
        <f t="shared" si="77"/>
        <v>15860425.960000001</v>
      </c>
      <c r="FD12" s="19">
        <f>[1]Unidentified!C43</f>
        <v>14532208.73</v>
      </c>
      <c r="FE12" s="20">
        <f t="shared" si="78"/>
        <v>14532208.73</v>
      </c>
      <c r="FF12" s="19">
        <f>[1]Unidentified!C44</f>
        <v>15635112.720000001</v>
      </c>
      <c r="FG12" s="20">
        <f t="shared" si="79"/>
        <v>15635112.720000001</v>
      </c>
      <c r="FH12" s="19">
        <f>[1]Unidentified!C45</f>
        <v>12249169.380000001</v>
      </c>
      <c r="FI12" s="20">
        <f t="shared" si="80"/>
        <v>12249169.380000001</v>
      </c>
      <c r="FJ12" s="19">
        <f>[1]Unidentified!C46</f>
        <v>9841795.8900000006</v>
      </c>
      <c r="FK12" s="20">
        <f t="shared" si="81"/>
        <v>9841795.8900000006</v>
      </c>
      <c r="FL12" s="19">
        <f>[1]Unidentified!C47</f>
        <v>5850409.5700000003</v>
      </c>
      <c r="FM12" s="20">
        <f t="shared" si="82"/>
        <v>5850409.5700000003</v>
      </c>
      <c r="FN12" s="19">
        <f>[1]Unidentified!C48</f>
        <v>5736440.9199999999</v>
      </c>
      <c r="FO12" s="20">
        <f t="shared" si="83"/>
        <v>5736440.9199999999</v>
      </c>
      <c r="FP12" s="19">
        <f>[1]Unidentified!C50</f>
        <v>4301553</v>
      </c>
      <c r="FQ12" s="20">
        <f t="shared" si="84"/>
        <v>4301553</v>
      </c>
      <c r="FR12" s="19">
        <f>[1]Unidentified!C51</f>
        <v>6001553</v>
      </c>
      <c r="FS12" s="20">
        <f t="shared" si="85"/>
        <v>6001553</v>
      </c>
      <c r="FT12" s="19">
        <f>[1]Unidentified!C52</f>
        <v>7589324.7599999998</v>
      </c>
      <c r="FU12" s="20">
        <f t="shared" si="86"/>
        <v>7589324.7599999998</v>
      </c>
    </row>
    <row r="13" spans="1:177" x14ac:dyDescent="0.2">
      <c r="A13" s="22" t="s">
        <v>108</v>
      </c>
      <c r="B13" s="19">
        <f>+'[1]Performance bonus'!A9</f>
        <v>149307</v>
      </c>
      <c r="C13" s="20">
        <f t="shared" si="0"/>
        <v>149307</v>
      </c>
      <c r="D13" s="19">
        <f>'[1]Performance bonus'!A9</f>
        <v>149307</v>
      </c>
      <c r="E13" s="20">
        <f t="shared" si="1"/>
        <v>149307</v>
      </c>
      <c r="F13" s="19">
        <f>+'[1]Performance bonus'!A11</f>
        <v>165727.51999999999</v>
      </c>
      <c r="G13" s="20">
        <f t="shared" si="2"/>
        <v>165727.51999999999</v>
      </c>
      <c r="H13" s="19">
        <f>+'[1]Performance bonus'!A11</f>
        <v>165727.51999999999</v>
      </c>
      <c r="I13" s="20">
        <f t="shared" si="3"/>
        <v>165727.51999999999</v>
      </c>
      <c r="J13" s="19">
        <f>+'[1]Performance bonus'!A11</f>
        <v>165727.51999999999</v>
      </c>
      <c r="K13" s="20">
        <f t="shared" si="4"/>
        <v>165727.51999999999</v>
      </c>
      <c r="L13" s="19">
        <f>+'[1]Performance bonus'!A11</f>
        <v>165727.51999999999</v>
      </c>
      <c r="M13" s="20">
        <f t="shared" si="5"/>
        <v>165727.51999999999</v>
      </c>
      <c r="N13" s="19">
        <f>+'[1]Performance bonus'!A11</f>
        <v>165727.51999999999</v>
      </c>
      <c r="O13" s="20">
        <f t="shared" si="6"/>
        <v>165727.51999999999</v>
      </c>
      <c r="P13" s="19">
        <f>+'[1]Performance bonus'!A11</f>
        <v>165727.51999999999</v>
      </c>
      <c r="Q13" s="20">
        <f t="shared" si="7"/>
        <v>165727.51999999999</v>
      </c>
      <c r="R13" s="19">
        <f>+'[1]Performance bonus'!A11</f>
        <v>165727.51999999999</v>
      </c>
      <c r="S13" s="20">
        <f t="shared" si="8"/>
        <v>165727.51999999999</v>
      </c>
      <c r="T13" s="19">
        <f>+'[1]Performance bonus'!A11</f>
        <v>165727.51999999999</v>
      </c>
      <c r="U13" s="20">
        <f t="shared" si="9"/>
        <v>165727.51999999999</v>
      </c>
      <c r="V13" s="19">
        <f>+'[1]Performance bonus'!A11</f>
        <v>165727.51999999999</v>
      </c>
      <c r="W13" s="20">
        <f t="shared" si="10"/>
        <v>165727.51999999999</v>
      </c>
      <c r="X13" s="19">
        <f>+'[1]Performance bonus'!A11</f>
        <v>165727.51999999999</v>
      </c>
      <c r="Y13" s="20">
        <f t="shared" si="11"/>
        <v>165727.51999999999</v>
      </c>
      <c r="Z13" s="19">
        <v>307785</v>
      </c>
      <c r="AA13" s="20">
        <f t="shared" si="12"/>
        <v>307785</v>
      </c>
      <c r="AB13" s="19">
        <f>+'[1]Performance bonus'!A13</f>
        <v>185057.1</v>
      </c>
      <c r="AC13" s="20">
        <f t="shared" si="12"/>
        <v>185057.1</v>
      </c>
      <c r="AD13" s="19">
        <f>+'[1]Performance bonus'!A13</f>
        <v>185057.1</v>
      </c>
      <c r="AE13" s="20">
        <f t="shared" si="13"/>
        <v>185057.1</v>
      </c>
      <c r="AF13" s="19">
        <f>+'[1]Performance bonus'!A13</f>
        <v>185057.1</v>
      </c>
      <c r="AG13" s="20">
        <f t="shared" si="14"/>
        <v>185057.1</v>
      </c>
      <c r="AH13" s="19">
        <f>+'[1]Performance bonus'!A13</f>
        <v>185057.1</v>
      </c>
      <c r="AI13" s="20">
        <f t="shared" si="15"/>
        <v>185057.1</v>
      </c>
      <c r="AJ13" s="19">
        <f>+'[1]Performance bonus'!A13</f>
        <v>185057.1</v>
      </c>
      <c r="AK13" s="20">
        <f t="shared" si="16"/>
        <v>185057.1</v>
      </c>
      <c r="AL13" s="19">
        <f>+'[1]Performance bonus'!A13</f>
        <v>185057.1</v>
      </c>
      <c r="AM13" s="20">
        <f t="shared" si="17"/>
        <v>185057.1</v>
      </c>
      <c r="AN13" s="19">
        <f>+'[1]Performance bonus'!A13</f>
        <v>185057.1</v>
      </c>
      <c r="AO13" s="20">
        <f t="shared" si="18"/>
        <v>185057.1</v>
      </c>
      <c r="AP13" s="19">
        <f>+'[1]Performance bonus'!A13</f>
        <v>185057.1</v>
      </c>
      <c r="AQ13" s="20">
        <f t="shared" si="19"/>
        <v>185057.1</v>
      </c>
      <c r="AR13" s="19">
        <f>'[1]Performance bonus'!$A13</f>
        <v>185057.1</v>
      </c>
      <c r="AS13" s="20">
        <f t="shared" si="20"/>
        <v>185057.1</v>
      </c>
      <c r="AT13" s="19">
        <f>'[1]Performance bonus'!$A13</f>
        <v>185057.1</v>
      </c>
      <c r="AU13" s="20">
        <f t="shared" si="21"/>
        <v>185057.1</v>
      </c>
      <c r="AV13" s="19">
        <f>'[1]Performance bonus'!$A13</f>
        <v>185057.1</v>
      </c>
      <c r="AW13" s="20">
        <f t="shared" si="22"/>
        <v>185057.1</v>
      </c>
      <c r="AX13" s="19">
        <f>'[1]Performance bonus'!$A13</f>
        <v>185057.1</v>
      </c>
      <c r="AY13" s="20">
        <f t="shared" si="23"/>
        <v>185057.1</v>
      </c>
      <c r="AZ13" s="19">
        <f>'[1]Performance bonus'!$A13</f>
        <v>185057.1</v>
      </c>
      <c r="BA13" s="20">
        <f t="shared" si="24"/>
        <v>185057.1</v>
      </c>
      <c r="BB13" s="19">
        <f>'[1]Performance bonus'!A15</f>
        <v>307784.52833333332</v>
      </c>
      <c r="BC13" s="20">
        <f t="shared" si="25"/>
        <v>307784.52833333332</v>
      </c>
      <c r="BD13" s="19">
        <f>'[1]Performance bonus'!A15</f>
        <v>307784.52833333332</v>
      </c>
      <c r="BE13" s="20">
        <f t="shared" si="26"/>
        <v>307784.52833333332</v>
      </c>
      <c r="BF13" s="19">
        <f>+'[1]Performance bonus'!A15</f>
        <v>307784.52833333332</v>
      </c>
      <c r="BG13" s="20">
        <f t="shared" si="27"/>
        <v>307784.52833333332</v>
      </c>
      <c r="BH13" s="19">
        <f>+'[1]Performance bonus'!A15</f>
        <v>307784.52833333332</v>
      </c>
      <c r="BI13" s="20">
        <f t="shared" si="28"/>
        <v>307784.52833333332</v>
      </c>
      <c r="BJ13" s="19">
        <f>+'[1]Performance bonus'!A15</f>
        <v>307784.52833333332</v>
      </c>
      <c r="BK13" s="20">
        <f t="shared" si="29"/>
        <v>307784.52833333332</v>
      </c>
      <c r="BL13" s="19">
        <f>+'[1]Performance bonus'!A15</f>
        <v>307784.52833333332</v>
      </c>
      <c r="BM13" s="20">
        <f t="shared" si="30"/>
        <v>307784.52833333332</v>
      </c>
      <c r="BN13" s="19">
        <f>+'[1]Performance bonus'!A15</f>
        <v>307784.52833333332</v>
      </c>
      <c r="BO13" s="20">
        <f t="shared" si="31"/>
        <v>307784.52833333332</v>
      </c>
      <c r="BP13" s="19">
        <f>+'[1]Performance bonus'!A15</f>
        <v>307784.52833333332</v>
      </c>
      <c r="BQ13" s="20">
        <f t="shared" si="32"/>
        <v>307784.52833333332</v>
      </c>
      <c r="BR13" s="19">
        <f>+'[1]Performance bonus'!A15</f>
        <v>307784.52833333332</v>
      </c>
      <c r="BS13" s="20">
        <f t="shared" si="33"/>
        <v>307784.52833333332</v>
      </c>
      <c r="BT13" s="19">
        <f>'[1]Performance bonus'!A15</f>
        <v>307784.52833333332</v>
      </c>
      <c r="BU13" s="20">
        <f t="shared" si="34"/>
        <v>307784.52833333332</v>
      </c>
      <c r="BV13" s="19">
        <f>+'[1]Performance bonus'!A15</f>
        <v>307784.52833333332</v>
      </c>
      <c r="BW13" s="20">
        <f t="shared" si="35"/>
        <v>307784.52833333332</v>
      </c>
      <c r="BX13" s="19">
        <f>'[1]Performance bonus'!A15</f>
        <v>307784.52833333332</v>
      </c>
      <c r="BY13" s="20">
        <f t="shared" si="36"/>
        <v>307784.52833333332</v>
      </c>
      <c r="BZ13" s="19">
        <f>'[1]Performance bonus'!A17</f>
        <v>778941</v>
      </c>
      <c r="CA13" s="20">
        <f t="shared" si="37"/>
        <v>778941</v>
      </c>
      <c r="CB13" s="19">
        <f>+'[1]Performance bonus'!A17</f>
        <v>778941</v>
      </c>
      <c r="CC13" s="20">
        <f t="shared" si="38"/>
        <v>778941</v>
      </c>
      <c r="CD13" s="19">
        <f>'[1]Performance bonus'!A17</f>
        <v>778941</v>
      </c>
      <c r="CE13" s="20">
        <f t="shared" si="39"/>
        <v>778941</v>
      </c>
      <c r="CF13" s="19">
        <f>'[1]Performance bonus'!A17</f>
        <v>778941</v>
      </c>
      <c r="CG13" s="20">
        <f t="shared" si="40"/>
        <v>778941</v>
      </c>
      <c r="CH13" s="19">
        <f>'[1]Performance bonus'!A17</f>
        <v>778941</v>
      </c>
      <c r="CI13" s="20">
        <f t="shared" si="41"/>
        <v>778941</v>
      </c>
      <c r="CJ13" s="19">
        <f>'[1]Performance bonus'!A17</f>
        <v>778941</v>
      </c>
      <c r="CK13" s="20">
        <f t="shared" si="42"/>
        <v>778941</v>
      </c>
      <c r="CL13" s="19">
        <f>'[1]Performance bonus'!A17</f>
        <v>778941</v>
      </c>
      <c r="CM13" s="20">
        <f t="shared" si="43"/>
        <v>778941</v>
      </c>
      <c r="CN13" s="19">
        <f>'[1]Performance bonus'!A17</f>
        <v>778941</v>
      </c>
      <c r="CO13" s="20">
        <f t="shared" si="44"/>
        <v>778941</v>
      </c>
      <c r="CP13" s="19">
        <f>'[1]Performance bonus'!A17</f>
        <v>778941</v>
      </c>
      <c r="CQ13" s="20">
        <f t="shared" si="45"/>
        <v>778941</v>
      </c>
      <c r="CR13" s="19">
        <f>'[1]Performance bonus'!A17</f>
        <v>778941</v>
      </c>
      <c r="CS13" s="20">
        <f t="shared" si="46"/>
        <v>778941</v>
      </c>
      <c r="CT13" s="19">
        <f>'[1]Performance bonus'!A17</f>
        <v>778941</v>
      </c>
      <c r="CU13" s="20">
        <f t="shared" si="47"/>
        <v>778941</v>
      </c>
      <c r="CV13" s="19">
        <f>'[1]Performance bonus'!A19</f>
        <v>947786.7</v>
      </c>
      <c r="CW13" s="20">
        <f t="shared" si="48"/>
        <v>947786.7</v>
      </c>
      <c r="CX13" s="19">
        <f>'[1]Performance bonus'!A19</f>
        <v>947786.7</v>
      </c>
      <c r="CY13" s="20">
        <f t="shared" si="49"/>
        <v>947786.7</v>
      </c>
      <c r="CZ13" s="19">
        <f>'[1]Performance bonus'!A19</f>
        <v>947786.7</v>
      </c>
      <c r="DA13" s="20">
        <f t="shared" si="50"/>
        <v>947786.7</v>
      </c>
      <c r="DB13" s="19">
        <f>'[1]Performance bonus'!A19</f>
        <v>947786.7</v>
      </c>
      <c r="DC13" s="20">
        <f t="shared" si="51"/>
        <v>947786.7</v>
      </c>
      <c r="DD13" s="19">
        <f>'[1]Performance bonus'!A19</f>
        <v>947786.7</v>
      </c>
      <c r="DE13" s="20">
        <f t="shared" si="52"/>
        <v>947786.7</v>
      </c>
      <c r="DF13" s="19">
        <f>'[1]Performance bonus'!A19</f>
        <v>947786.7</v>
      </c>
      <c r="DG13" s="20">
        <f t="shared" si="53"/>
        <v>947786.7</v>
      </c>
      <c r="DH13" s="19">
        <f>'[1]Performance bonus'!A19</f>
        <v>947786.7</v>
      </c>
      <c r="DI13" s="20">
        <f t="shared" si="54"/>
        <v>947786.7</v>
      </c>
      <c r="DJ13" s="19">
        <f>+'[1]Performance bonus'!A19</f>
        <v>947786.7</v>
      </c>
      <c r="DK13" s="20">
        <f t="shared" si="55"/>
        <v>947786.7</v>
      </c>
      <c r="DL13" s="19">
        <f>'[1]Performance bonus'!A19</f>
        <v>947786.7</v>
      </c>
      <c r="DM13" s="20">
        <f t="shared" si="56"/>
        <v>947786.7</v>
      </c>
      <c r="DN13" s="19">
        <f>'[1]Performance bonus'!A19</f>
        <v>947786.7</v>
      </c>
      <c r="DO13" s="20">
        <f t="shared" si="57"/>
        <v>947786.7</v>
      </c>
      <c r="DP13" s="19">
        <f>'[1]Performance bonus'!A19</f>
        <v>947786.7</v>
      </c>
      <c r="DQ13" s="20">
        <f t="shared" si="58"/>
        <v>947786.7</v>
      </c>
      <c r="DR13" s="19">
        <f>'[1]Performance bonus'!A19</f>
        <v>947786.7</v>
      </c>
      <c r="DS13" s="20">
        <f t="shared" si="59"/>
        <v>947786.7</v>
      </c>
      <c r="DT13" s="19">
        <f>'[1]Performance bonus'!A19</f>
        <v>947786.7</v>
      </c>
      <c r="DU13" s="20">
        <f t="shared" si="60"/>
        <v>947786.7</v>
      </c>
      <c r="DV13" s="19">
        <f>'[1]Performance bonus'!A21</f>
        <v>1011110.66</v>
      </c>
      <c r="DW13" s="20">
        <f t="shared" si="61"/>
        <v>1011110.66</v>
      </c>
      <c r="DX13" s="19">
        <f>'[1]Performance bonus'!A21</f>
        <v>1011110.66</v>
      </c>
      <c r="DY13" s="20">
        <f t="shared" si="62"/>
        <v>1011110.66</v>
      </c>
      <c r="DZ13" s="19">
        <f>'[1]Performance bonus'!A21</f>
        <v>1011110.66</v>
      </c>
      <c r="EA13" s="20">
        <f t="shared" si="63"/>
        <v>1011110.66</v>
      </c>
      <c r="EB13" s="19">
        <f>'[1]Performance bonus'!A21</f>
        <v>1011110.66</v>
      </c>
      <c r="EC13" s="20">
        <f t="shared" si="64"/>
        <v>1011110.66</v>
      </c>
      <c r="ED13" s="19">
        <f>'[1]Performance bonus'!A21</f>
        <v>1011110.66</v>
      </c>
      <c r="EE13" s="20">
        <f t="shared" si="65"/>
        <v>1011110.66</v>
      </c>
      <c r="EF13" s="19">
        <f>'[1]Performance bonus'!A21</f>
        <v>1011110.66</v>
      </c>
      <c r="EG13" s="20">
        <f t="shared" si="66"/>
        <v>1011110.66</v>
      </c>
      <c r="EH13" s="19">
        <f>'[1]Performance bonus'!A21</f>
        <v>1011110.66</v>
      </c>
      <c r="EI13" s="20">
        <f t="shared" si="67"/>
        <v>1011110.66</v>
      </c>
      <c r="EJ13" s="19">
        <f>'[1]Performance bonus'!A21</f>
        <v>1011110.66</v>
      </c>
      <c r="EK13" s="20">
        <f t="shared" si="68"/>
        <v>1011110.66</v>
      </c>
      <c r="EL13" s="19">
        <f>'[1]Performance bonus'!A21</f>
        <v>1011110.66</v>
      </c>
      <c r="EM13" s="20">
        <f t="shared" si="69"/>
        <v>1011110.66</v>
      </c>
      <c r="EN13" s="19">
        <f>'[1]Performance bonus'!A21</f>
        <v>1011110.66</v>
      </c>
      <c r="EO13" s="20">
        <f t="shared" si="70"/>
        <v>1011110.66</v>
      </c>
      <c r="EP13" s="19">
        <f>'[1]Performance bonus'!A21</f>
        <v>1011110.66</v>
      </c>
      <c r="EQ13" s="20">
        <f t="shared" si="71"/>
        <v>1011110.66</v>
      </c>
      <c r="ER13" s="19">
        <f>'[1]Performance bonus'!A23</f>
        <v>1037177.26116648</v>
      </c>
      <c r="ES13" s="20">
        <f t="shared" si="72"/>
        <v>1037177.26116648</v>
      </c>
      <c r="ET13" s="19">
        <f>'[1]Performance bonus'!A23</f>
        <v>1037177.26116648</v>
      </c>
      <c r="EU13" s="20">
        <f t="shared" si="73"/>
        <v>1037177.26116648</v>
      </c>
      <c r="EV13" s="19">
        <f>'[1]Performance bonus'!A23</f>
        <v>1037177.26116648</v>
      </c>
      <c r="EW13" s="20">
        <f t="shared" si="74"/>
        <v>1037177.26116648</v>
      </c>
      <c r="EX13" s="19">
        <f>'[1]Performance bonus'!A23</f>
        <v>1037177.26116648</v>
      </c>
      <c r="EY13" s="20">
        <f t="shared" si="75"/>
        <v>1037177.26116648</v>
      </c>
      <c r="EZ13" s="19">
        <f>'[1]Performance bonus'!A23</f>
        <v>1037177.26116648</v>
      </c>
      <c r="FA13" s="20">
        <f t="shared" si="76"/>
        <v>1037177.26116648</v>
      </c>
      <c r="FB13" s="19">
        <f>'[1]Performance bonus'!A23</f>
        <v>1037177.26116648</v>
      </c>
      <c r="FC13" s="20">
        <f t="shared" si="77"/>
        <v>1037177.26116648</v>
      </c>
      <c r="FD13" s="19">
        <f>'[1]Performance bonus'!A23</f>
        <v>1037177.26116648</v>
      </c>
      <c r="FE13" s="20">
        <f t="shared" si="78"/>
        <v>1037177.26116648</v>
      </c>
      <c r="FF13" s="19">
        <f>'[1]Performance bonus'!A23</f>
        <v>1037177.26116648</v>
      </c>
      <c r="FG13" s="20">
        <f t="shared" si="79"/>
        <v>1037177.26116648</v>
      </c>
      <c r="FH13" s="19">
        <f>'[1]Performance bonus'!A23</f>
        <v>1037177.26116648</v>
      </c>
      <c r="FI13" s="20">
        <f t="shared" si="80"/>
        <v>1037177.26116648</v>
      </c>
      <c r="FJ13" s="19">
        <f>'[1]Performance bonus'!A23</f>
        <v>1037177.26116648</v>
      </c>
      <c r="FK13" s="20">
        <f t="shared" si="81"/>
        <v>1037177.26116648</v>
      </c>
      <c r="FL13" s="19">
        <f>'[1]Performance bonus'!A23</f>
        <v>1037177.26116648</v>
      </c>
      <c r="FM13" s="20">
        <f t="shared" si="82"/>
        <v>1037177.26116648</v>
      </c>
      <c r="FN13" s="19">
        <f>'[1]Performance bonus'!A23</f>
        <v>1037177.26116648</v>
      </c>
      <c r="FO13" s="20">
        <f t="shared" si="83"/>
        <v>1037177.26116648</v>
      </c>
      <c r="FP13" s="19">
        <f>'[1]Performance bonus'!A23</f>
        <v>1037177.26116648</v>
      </c>
      <c r="FQ13" s="20">
        <f t="shared" si="84"/>
        <v>1037177.26116648</v>
      </c>
      <c r="FR13" s="19">
        <f>'[1]Performance bonus'!A25</f>
        <v>1037177.26</v>
      </c>
      <c r="FS13" s="20">
        <f t="shared" si="85"/>
        <v>1037177.26</v>
      </c>
      <c r="FT13" s="19">
        <f>'[1]Performance bonus'!A25</f>
        <v>1037177.26</v>
      </c>
      <c r="FU13" s="20">
        <f t="shared" si="86"/>
        <v>1037177.26</v>
      </c>
    </row>
    <row r="14" spans="1:177" x14ac:dyDescent="0.2">
      <c r="A14" s="18" t="s">
        <v>109</v>
      </c>
      <c r="B14" s="19">
        <v>6587988.3700000001</v>
      </c>
      <c r="C14" s="20">
        <f t="shared" si="0"/>
        <v>6587988.3700000001</v>
      </c>
      <c r="D14" s="19">
        <v>6934259</v>
      </c>
      <c r="E14" s="20">
        <f t="shared" si="1"/>
        <v>6934259</v>
      </c>
      <c r="F14" s="19">
        <v>6534240.3600000003</v>
      </c>
      <c r="G14" s="20">
        <f t="shared" si="2"/>
        <v>6534240.3600000003</v>
      </c>
      <c r="H14" s="19">
        <v>6670064.2300000004</v>
      </c>
      <c r="I14" s="20">
        <f t="shared" si="3"/>
        <v>6670064.2300000004</v>
      </c>
      <c r="J14" s="19">
        <v>5174702.17</v>
      </c>
      <c r="K14" s="20">
        <f t="shared" si="4"/>
        <v>5174702.17</v>
      </c>
      <c r="L14" s="19">
        <v>5122310.41</v>
      </c>
      <c r="M14" s="20">
        <f t="shared" si="5"/>
        <v>5122310.41</v>
      </c>
      <c r="N14" s="19">
        <v>4142079.02</v>
      </c>
      <c r="O14" s="20">
        <f t="shared" si="6"/>
        <v>4142079.02</v>
      </c>
      <c r="P14" s="19">
        <v>3660908.38</v>
      </c>
      <c r="Q14" s="20">
        <f t="shared" si="7"/>
        <v>3660908.38</v>
      </c>
      <c r="R14" s="19">
        <v>3265369.31</v>
      </c>
      <c r="S14" s="20">
        <f t="shared" si="8"/>
        <v>3265369.31</v>
      </c>
      <c r="T14" s="19">
        <v>3354360.51</v>
      </c>
      <c r="U14" s="20">
        <f t="shared" si="9"/>
        <v>3354360.51</v>
      </c>
      <c r="V14" s="19">
        <v>3276560.32</v>
      </c>
      <c r="W14" s="20">
        <f t="shared" si="10"/>
        <v>3276560.32</v>
      </c>
      <c r="X14" s="19">
        <v>3104447.44</v>
      </c>
      <c r="Y14" s="20">
        <f t="shared" si="11"/>
        <v>3104447.44</v>
      </c>
      <c r="Z14" s="19">
        <v>4325614</v>
      </c>
      <c r="AA14" s="20">
        <f t="shared" si="12"/>
        <v>4325614</v>
      </c>
      <c r="AB14" s="19">
        <v>3459624.09</v>
      </c>
      <c r="AC14" s="20">
        <f t="shared" si="12"/>
        <v>3459624.09</v>
      </c>
      <c r="AD14" s="19">
        <v>3244949.13</v>
      </c>
      <c r="AE14" s="20">
        <f t="shared" si="13"/>
        <v>3244949.13</v>
      </c>
      <c r="AF14" s="19">
        <v>3385118.88</v>
      </c>
      <c r="AG14" s="20">
        <f t="shared" si="14"/>
        <v>3385118.88</v>
      </c>
      <c r="AH14" s="19">
        <v>3383314.67</v>
      </c>
      <c r="AI14" s="20">
        <f t="shared" si="15"/>
        <v>3383314.67</v>
      </c>
      <c r="AJ14" s="19">
        <v>2716051.38</v>
      </c>
      <c r="AK14" s="20">
        <f t="shared" si="16"/>
        <v>2716051.38</v>
      </c>
      <c r="AL14" s="19">
        <v>3165203.21</v>
      </c>
      <c r="AM14" s="20">
        <f t="shared" si="17"/>
        <v>3165203.21</v>
      </c>
      <c r="AN14" s="19">
        <v>3359291.1899999995</v>
      </c>
      <c r="AO14" s="20">
        <f t="shared" si="18"/>
        <v>3359291.1899999995</v>
      </c>
      <c r="AP14" s="19">
        <v>4116948.38</v>
      </c>
      <c r="AQ14" s="20">
        <f t="shared" si="19"/>
        <v>4116948.38</v>
      </c>
      <c r="AR14" s="19">
        <v>4565615.49</v>
      </c>
      <c r="AS14" s="20">
        <f t="shared" si="20"/>
        <v>4565615.49</v>
      </c>
      <c r="AT14" s="19">
        <v>4712629.7399999993</v>
      </c>
      <c r="AU14" s="20">
        <f t="shared" si="21"/>
        <v>4712629.7399999993</v>
      </c>
      <c r="AV14" s="19">
        <v>4889461.41</v>
      </c>
      <c r="AW14" s="20">
        <f t="shared" si="22"/>
        <v>4889461.41</v>
      </c>
      <c r="AX14" s="19">
        <v>4325614.4000000004</v>
      </c>
      <c r="AY14" s="20">
        <f t="shared" si="23"/>
        <v>4325614.4000000004</v>
      </c>
      <c r="AZ14" s="19">
        <v>4325614.4000000004</v>
      </c>
      <c r="BA14" s="20">
        <f t="shared" si="24"/>
        <v>4325614.4000000004</v>
      </c>
      <c r="BB14" s="19">
        <v>4325614.4000000004</v>
      </c>
      <c r="BC14" s="20">
        <f t="shared" si="25"/>
        <v>4325614.4000000004</v>
      </c>
      <c r="BD14" s="19">
        <v>5968928.4299999997</v>
      </c>
      <c r="BE14" s="20">
        <f t="shared" si="26"/>
        <v>5968928.4299999997</v>
      </c>
      <c r="BF14" s="19">
        <v>5804938</v>
      </c>
      <c r="BG14" s="20">
        <f t="shared" si="27"/>
        <v>5804938</v>
      </c>
      <c r="BH14" s="19">
        <v>6966239.8099999996</v>
      </c>
      <c r="BI14" s="20">
        <f t="shared" si="28"/>
        <v>6966239.8099999996</v>
      </c>
      <c r="BJ14" s="19">
        <v>6163085.5199999996</v>
      </c>
      <c r="BK14" s="20">
        <f t="shared" si="29"/>
        <v>6163085.5199999996</v>
      </c>
      <c r="BL14" s="19">
        <v>6152951.6900000004</v>
      </c>
      <c r="BM14" s="20">
        <f t="shared" si="30"/>
        <v>6152951.6900000004</v>
      </c>
      <c r="BN14" s="19">
        <v>4417170.83</v>
      </c>
      <c r="BO14" s="20">
        <f t="shared" si="31"/>
        <v>4417170.83</v>
      </c>
      <c r="BP14" s="19">
        <v>4396229.63</v>
      </c>
      <c r="BQ14" s="20">
        <f t="shared" si="32"/>
        <v>4396229.63</v>
      </c>
      <c r="BR14" s="19">
        <v>4687673.83</v>
      </c>
      <c r="BS14" s="20">
        <f t="shared" si="33"/>
        <v>4687673.83</v>
      </c>
      <c r="BT14" s="19">
        <v>5696496.2199999997</v>
      </c>
      <c r="BU14" s="20">
        <f t="shared" si="34"/>
        <v>5696496.2199999997</v>
      </c>
      <c r="BV14" s="19">
        <v>6688280.1199999992</v>
      </c>
      <c r="BW14" s="20">
        <f t="shared" si="35"/>
        <v>6688280.1199999992</v>
      </c>
      <c r="BX14" s="19">
        <v>6803086.6399999997</v>
      </c>
      <c r="BY14" s="20">
        <f t="shared" si="36"/>
        <v>6803086.6399999997</v>
      </c>
      <c r="BZ14" s="19">
        <v>7096956.2300000004</v>
      </c>
      <c r="CA14" s="20">
        <f t="shared" si="37"/>
        <v>7096956.2300000004</v>
      </c>
      <c r="CB14" s="19">
        <v>7096956.2299999986</v>
      </c>
      <c r="CC14" s="20">
        <f t="shared" si="38"/>
        <v>7096956.2299999986</v>
      </c>
      <c r="CD14" s="19">
        <v>8330866</v>
      </c>
      <c r="CE14" s="20">
        <f t="shared" si="39"/>
        <v>8330866</v>
      </c>
      <c r="CF14" s="19">
        <v>8713831.7300000004</v>
      </c>
      <c r="CG14" s="20">
        <f t="shared" si="40"/>
        <v>8713831.7300000004</v>
      </c>
      <c r="CH14" s="19">
        <v>8220725.7199999997</v>
      </c>
      <c r="CI14" s="20">
        <f t="shared" si="41"/>
        <v>8220725.7199999997</v>
      </c>
      <c r="CJ14" s="19">
        <v>8240279.25</v>
      </c>
      <c r="CK14" s="20">
        <f t="shared" si="42"/>
        <v>8240279.25</v>
      </c>
      <c r="CL14" s="19">
        <v>6216742.5499999998</v>
      </c>
      <c r="CM14" s="20">
        <f t="shared" si="43"/>
        <v>6216742.5499999998</v>
      </c>
      <c r="CN14" s="19">
        <v>6200682.7699999996</v>
      </c>
      <c r="CO14" s="20">
        <f t="shared" si="44"/>
        <v>6200682.7699999996</v>
      </c>
      <c r="CP14" s="19">
        <v>5468619.3600000003</v>
      </c>
      <c r="CQ14" s="20">
        <f t="shared" si="45"/>
        <v>5468619.3600000003</v>
      </c>
      <c r="CR14" s="19">
        <v>5861559.5199999996</v>
      </c>
      <c r="CS14" s="20">
        <f t="shared" si="46"/>
        <v>5861559.5199999996</v>
      </c>
      <c r="CT14" s="19">
        <v>5783328.5700000003</v>
      </c>
      <c r="CU14" s="20">
        <f t="shared" si="47"/>
        <v>5783328.5700000003</v>
      </c>
      <c r="CV14" s="19">
        <v>5965268.4199999999</v>
      </c>
      <c r="CW14" s="20">
        <f t="shared" si="48"/>
        <v>5965268.4199999999</v>
      </c>
      <c r="CX14" s="19">
        <v>6067983.1600000001</v>
      </c>
      <c r="CY14" s="20">
        <f t="shared" si="49"/>
        <v>6067983.1600000001</v>
      </c>
      <c r="CZ14" s="19">
        <v>5609458.9199999999</v>
      </c>
      <c r="DA14" s="20">
        <f t="shared" si="50"/>
        <v>5609458.9199999999</v>
      </c>
      <c r="DB14" s="19">
        <v>7222858.21</v>
      </c>
      <c r="DC14" s="20">
        <f t="shared" si="51"/>
        <v>7222858.21</v>
      </c>
      <c r="DD14" s="19">
        <v>7133304</v>
      </c>
      <c r="DE14" s="20">
        <f t="shared" si="52"/>
        <v>7133304</v>
      </c>
      <c r="DF14" s="19">
        <v>6780981.1500000004</v>
      </c>
      <c r="DG14" s="20">
        <f t="shared" si="53"/>
        <v>6780981.1500000004</v>
      </c>
      <c r="DH14" s="19">
        <v>6872571.7999999998</v>
      </c>
      <c r="DI14" s="20">
        <f t="shared" si="54"/>
        <v>6872571.7999999998</v>
      </c>
      <c r="DJ14" s="19">
        <f>+[1]Unidentified!C19</f>
        <v>4209103.68</v>
      </c>
      <c r="DK14" s="20">
        <f t="shared" si="55"/>
        <v>4209103.68</v>
      </c>
      <c r="DL14" s="19">
        <v>7391068.5699999994</v>
      </c>
      <c r="DM14" s="20">
        <f t="shared" si="56"/>
        <v>7391068.5699999994</v>
      </c>
      <c r="DN14" s="19">
        <v>6846357.3999999994</v>
      </c>
      <c r="DO14" s="20">
        <f t="shared" si="57"/>
        <v>6846357.3999999994</v>
      </c>
      <c r="DP14" s="19">
        <v>7362993.6399999997</v>
      </c>
      <c r="DQ14" s="20">
        <f t="shared" si="58"/>
        <v>7362993.6399999997</v>
      </c>
      <c r="DR14" s="19">
        <v>7362993.6399999997</v>
      </c>
      <c r="DS14" s="20">
        <f t="shared" si="59"/>
        <v>7362993.6399999997</v>
      </c>
      <c r="DT14" s="19">
        <v>4531300.6100000003</v>
      </c>
      <c r="DU14" s="20">
        <f t="shared" si="60"/>
        <v>4531300.6100000003</v>
      </c>
      <c r="DV14" s="19">
        <v>4482691.9399999995</v>
      </c>
      <c r="DW14" s="20">
        <f t="shared" si="61"/>
        <v>4482691.9399999995</v>
      </c>
      <c r="DX14" s="19">
        <v>4578953.4400000004</v>
      </c>
      <c r="DY14" s="20">
        <f t="shared" si="62"/>
        <v>4578953.4400000004</v>
      </c>
      <c r="DZ14" s="19">
        <v>4592487.63</v>
      </c>
      <c r="EA14" s="20">
        <f t="shared" si="63"/>
        <v>4592487.63</v>
      </c>
      <c r="EB14" s="19">
        <v>5729313.21</v>
      </c>
      <c r="EC14" s="20">
        <f t="shared" si="64"/>
        <v>5729313.21</v>
      </c>
      <c r="ED14" s="19">
        <v>6542566.2699999996</v>
      </c>
      <c r="EE14" s="20">
        <f t="shared" si="65"/>
        <v>6542566.2699999996</v>
      </c>
      <c r="EF14" s="19">
        <v>6977262.8399999999</v>
      </c>
      <c r="EG14" s="20">
        <f t="shared" si="66"/>
        <v>6977262.8399999999</v>
      </c>
      <c r="EH14" s="19">
        <v>6641764.6900000004</v>
      </c>
      <c r="EI14" s="20">
        <f t="shared" si="67"/>
        <v>6641764.6900000004</v>
      </c>
      <c r="EJ14" s="19">
        <v>6950028.0499999998</v>
      </c>
      <c r="EK14" s="20">
        <f t="shared" si="68"/>
        <v>6950028.0499999998</v>
      </c>
      <c r="EL14" s="19">
        <v>7377588.0000000009</v>
      </c>
      <c r="EM14" s="20">
        <f t="shared" si="69"/>
        <v>7377588.0000000009</v>
      </c>
      <c r="EN14" s="19">
        <v>8327577</v>
      </c>
      <c r="EO14" s="20">
        <f t="shared" si="70"/>
        <v>8327577</v>
      </c>
      <c r="EP14" s="19">
        <v>8327577</v>
      </c>
      <c r="EQ14" s="20">
        <f t="shared" si="71"/>
        <v>8327577</v>
      </c>
      <c r="ER14" s="19">
        <v>8327577</v>
      </c>
      <c r="ES14" s="20">
        <f t="shared" si="72"/>
        <v>8327577</v>
      </c>
      <c r="ET14" s="19">
        <v>6704715.8099999996</v>
      </c>
      <c r="EU14" s="20">
        <f t="shared" si="73"/>
        <v>6704715.8099999996</v>
      </c>
      <c r="EV14" s="19">
        <v>5918296.3200000003</v>
      </c>
      <c r="EW14" s="20">
        <f t="shared" si="74"/>
        <v>5918296.3200000003</v>
      </c>
      <c r="EX14" s="19">
        <v>6136754.8099999996</v>
      </c>
      <c r="EY14" s="20">
        <f t="shared" si="75"/>
        <v>6136754.8099999996</v>
      </c>
      <c r="EZ14" s="19">
        <v>6205544.7599999998</v>
      </c>
      <c r="FA14" s="20">
        <f t="shared" si="76"/>
        <v>6205544.7599999998</v>
      </c>
      <c r="FB14" s="19">
        <v>6223304.7599999998</v>
      </c>
      <c r="FC14" s="20">
        <f t="shared" si="77"/>
        <v>6223304.7599999998</v>
      </c>
      <c r="FD14" s="19">
        <v>6235749.1299999999</v>
      </c>
      <c r="FE14" s="20">
        <f t="shared" si="78"/>
        <v>6235749.1299999999</v>
      </c>
      <c r="FF14" s="19">
        <v>5390421.4899999984</v>
      </c>
      <c r="FG14" s="20">
        <f t="shared" si="79"/>
        <v>5390421.4899999984</v>
      </c>
      <c r="FH14" s="19">
        <v>5423577</v>
      </c>
      <c r="FI14" s="20">
        <f t="shared" si="80"/>
        <v>5423577</v>
      </c>
      <c r="FJ14" s="19">
        <v>5747497.7300000004</v>
      </c>
      <c r="FK14" s="20">
        <f t="shared" si="81"/>
        <v>5747497.7300000004</v>
      </c>
      <c r="FL14" s="19">
        <v>6553874.3200000003</v>
      </c>
      <c r="FM14" s="20">
        <f t="shared" si="82"/>
        <v>6553874.3200000003</v>
      </c>
      <c r="FN14" s="19">
        <v>6553874.3200000003</v>
      </c>
      <c r="FO14" s="20">
        <f t="shared" si="83"/>
        <v>6553874.3200000003</v>
      </c>
      <c r="FP14" s="19">
        <v>6553874.3200000003</v>
      </c>
      <c r="FQ14" s="20">
        <f t="shared" si="84"/>
        <v>6553874.3200000003</v>
      </c>
      <c r="FR14" s="19">
        <v>7967115.1100000003</v>
      </c>
      <c r="FS14" s="20">
        <f t="shared" si="85"/>
        <v>7967115.1100000003</v>
      </c>
      <c r="FT14" s="19">
        <v>8606984.3800000008</v>
      </c>
      <c r="FU14" s="20">
        <f t="shared" si="86"/>
        <v>8606984.3800000008</v>
      </c>
    </row>
    <row r="15" spans="1:177" x14ac:dyDescent="0.2">
      <c r="A15" s="18" t="s">
        <v>110</v>
      </c>
      <c r="B15" s="19">
        <v>8010257</v>
      </c>
      <c r="C15" s="20">
        <v>24364571</v>
      </c>
      <c r="D15" s="19">
        <v>3125022.67</v>
      </c>
      <c r="E15" s="20">
        <v>29550757</v>
      </c>
      <c r="F15" s="19">
        <v>6578806.0700000003</v>
      </c>
      <c r="G15" s="20">
        <v>21055820</v>
      </c>
      <c r="H15" s="19">
        <v>39028858.200000003</v>
      </c>
      <c r="I15" s="20">
        <v>24060235</v>
      </c>
      <c r="J15" s="19">
        <v>42987560</v>
      </c>
      <c r="K15" s="20">
        <v>42779713</v>
      </c>
      <c r="L15" s="19">
        <v>22582542.010000002</v>
      </c>
      <c r="M15" s="20">
        <v>58148905</v>
      </c>
      <c r="N15" s="19">
        <v>35817957.960000001</v>
      </c>
      <c r="O15" s="20">
        <v>53976438</v>
      </c>
      <c r="P15" s="19">
        <v>55066188.75</v>
      </c>
      <c r="Q15" s="20">
        <v>69309115</v>
      </c>
      <c r="R15" s="19">
        <v>52609336.590000004</v>
      </c>
      <c r="S15" s="20">
        <v>54861406</v>
      </c>
      <c r="T15" s="19">
        <v>55555567</v>
      </c>
      <c r="U15" s="20">
        <v>59484463</v>
      </c>
      <c r="V15" s="19">
        <v>53123257.640000001</v>
      </c>
      <c r="W15" s="20">
        <v>53636694</v>
      </c>
      <c r="X15" s="19">
        <v>30121387.25</v>
      </c>
      <c r="Y15" s="20">
        <v>63511432</v>
      </c>
      <c r="Z15" s="19">
        <v>41937498</v>
      </c>
      <c r="AA15" s="20">
        <v>49188725</v>
      </c>
      <c r="AB15" s="19">
        <v>1599376.58</v>
      </c>
      <c r="AC15" s="20">
        <v>35558812</v>
      </c>
      <c r="AD15" s="19">
        <v>7545544.8099999996</v>
      </c>
      <c r="AE15" s="20">
        <v>49140139</v>
      </c>
      <c r="AF15" s="19">
        <v>36471551.270000003</v>
      </c>
      <c r="AG15" s="20">
        <v>40974578</v>
      </c>
      <c r="AH15" s="19">
        <v>33052679.390000001</v>
      </c>
      <c r="AI15" s="20">
        <v>64599435</v>
      </c>
      <c r="AJ15" s="19">
        <v>36719076.409999996</v>
      </c>
      <c r="AK15" s="20">
        <v>55506061</v>
      </c>
      <c r="AL15" s="19">
        <v>47007210.729999997</v>
      </c>
      <c r="AM15" s="20">
        <v>58328566</v>
      </c>
      <c r="AN15" s="19">
        <v>22636691.68</v>
      </c>
      <c r="AO15" s="20">
        <v>72637495</v>
      </c>
      <c r="AP15" s="19">
        <v>24855764.940000001</v>
      </c>
      <c r="AQ15" s="20">
        <v>69049600</v>
      </c>
      <c r="AR15" s="19">
        <v>28719105.512260348</v>
      </c>
      <c r="AS15" s="20">
        <v>65304311</v>
      </c>
      <c r="AT15" s="19">
        <v>27190559.07559368</v>
      </c>
      <c r="AU15" s="20">
        <v>71116815</v>
      </c>
      <c r="AV15" s="19">
        <v>34686082.759999998</v>
      </c>
      <c r="AW15" s="20">
        <v>78554903</v>
      </c>
      <c r="AX15" s="19">
        <v>31280777.66</v>
      </c>
      <c r="AY15" s="20">
        <v>50612559.740000002</v>
      </c>
      <c r="AZ15" s="19">
        <v>16672867.76</v>
      </c>
      <c r="BA15" s="20">
        <v>54604728</v>
      </c>
      <c r="BB15" s="19">
        <v>11890520</v>
      </c>
      <c r="BC15" s="20">
        <v>61642966</v>
      </c>
      <c r="BD15" s="19">
        <v>7241557.5700000003</v>
      </c>
      <c r="BE15" s="20">
        <v>50409782</v>
      </c>
      <c r="BF15" s="19">
        <v>52834975.170000002</v>
      </c>
      <c r="BG15" s="20">
        <v>67502020</v>
      </c>
      <c r="BH15" s="19">
        <v>53373418.579999998</v>
      </c>
      <c r="BI15" s="20">
        <v>52124522</v>
      </c>
      <c r="BJ15" s="19">
        <v>44478354.399999999</v>
      </c>
      <c r="BK15" s="20">
        <v>61085337</v>
      </c>
      <c r="BL15" s="19">
        <v>46093095.939999998</v>
      </c>
      <c r="BM15" s="20">
        <v>81249544</v>
      </c>
      <c r="BN15" s="19">
        <v>50033460</v>
      </c>
      <c r="BO15" s="20">
        <v>82202334</v>
      </c>
      <c r="BP15" s="19">
        <v>44405496.909999996</v>
      </c>
      <c r="BQ15" s="20">
        <v>75135432</v>
      </c>
      <c r="BR15" s="19">
        <v>45110603.770000003</v>
      </c>
      <c r="BS15" s="20">
        <v>71207419</v>
      </c>
      <c r="BT15" s="19">
        <v>26384981.343927</v>
      </c>
      <c r="BU15" s="20">
        <v>64639079</v>
      </c>
      <c r="BV15" s="19">
        <v>3350962.75</v>
      </c>
      <c r="BW15" s="20">
        <v>19220127</v>
      </c>
      <c r="BX15" s="19">
        <v>3405560.96</v>
      </c>
      <c r="BY15" s="20">
        <v>4235143</v>
      </c>
      <c r="BZ15" s="19">
        <v>5857422.3099999996</v>
      </c>
      <c r="CA15" s="20">
        <v>6482535</v>
      </c>
      <c r="CB15" s="19">
        <v>3231692.75</v>
      </c>
      <c r="CC15" s="20">
        <v>5111208</v>
      </c>
      <c r="CD15" s="19">
        <v>4567314</v>
      </c>
      <c r="CE15" s="20">
        <v>16123917</v>
      </c>
      <c r="CF15" s="19">
        <v>11000000</v>
      </c>
      <c r="CG15" s="20">
        <v>11410049</v>
      </c>
      <c r="CH15" s="19">
        <v>5613524</v>
      </c>
      <c r="CI15" s="20">
        <v>6331560</v>
      </c>
      <c r="CJ15" s="19">
        <v>9611695</v>
      </c>
      <c r="CK15" s="20">
        <v>14859716</v>
      </c>
      <c r="CL15" s="19">
        <v>21118807.16</v>
      </c>
      <c r="CM15" s="20">
        <v>21594852</v>
      </c>
      <c r="CN15" s="19">
        <v>7400308</v>
      </c>
      <c r="CO15" s="20">
        <v>8303769</v>
      </c>
      <c r="CP15" s="19">
        <v>10400800</v>
      </c>
      <c r="CQ15" s="20">
        <v>19427862</v>
      </c>
      <c r="CR15" s="19">
        <v>13673043.689999999</v>
      </c>
      <c r="CS15" s="20">
        <v>36788467</v>
      </c>
      <c r="CT15" s="19">
        <v>14197762.73</v>
      </c>
      <c r="CU15" s="20">
        <v>16448133</v>
      </c>
      <c r="CV15" s="19">
        <v>14482143.934260294</v>
      </c>
      <c r="CW15" s="20">
        <v>48543243</v>
      </c>
      <c r="CX15" s="19">
        <v>4080105</v>
      </c>
      <c r="CY15" s="20">
        <v>7153682</v>
      </c>
      <c r="CZ15" s="19">
        <v>3405581</v>
      </c>
      <c r="DA15" s="20">
        <v>3787352</v>
      </c>
      <c r="DB15" s="19">
        <v>20811527</v>
      </c>
      <c r="DC15" s="20">
        <v>22047575</v>
      </c>
      <c r="DD15" s="19">
        <v>12421649.369999999</v>
      </c>
      <c r="DE15" s="20">
        <f>141744087-110025576</f>
        <v>31718511</v>
      </c>
      <c r="DF15" s="19">
        <v>12580650</v>
      </c>
      <c r="DG15" s="20">
        <v>32455964</v>
      </c>
      <c r="DH15" s="19">
        <v>17811858.842260301</v>
      </c>
      <c r="DI15" s="20">
        <v>32455964</v>
      </c>
      <c r="DJ15" s="19">
        <v>18184741.008260339</v>
      </c>
      <c r="DK15" s="20">
        <v>54086945</v>
      </c>
      <c r="DL15" s="19">
        <v>17580000</v>
      </c>
      <c r="DM15" s="20">
        <v>48751341</v>
      </c>
      <c r="DN15" s="19">
        <v>14250000</v>
      </c>
      <c r="DO15" s="20">
        <v>21288537</v>
      </c>
      <c r="DP15" s="19">
        <v>19890250</v>
      </c>
      <c r="DQ15" s="20">
        <v>33632871</v>
      </c>
      <c r="DR15" s="19">
        <v>17592020</v>
      </c>
      <c r="DS15" s="20">
        <v>25666738</v>
      </c>
      <c r="DT15" s="19">
        <v>21500000</v>
      </c>
      <c r="DU15" s="20">
        <v>25653412</v>
      </c>
      <c r="DV15" s="19">
        <v>26890000</v>
      </c>
      <c r="DW15" s="20">
        <v>67198060</v>
      </c>
      <c r="DX15" s="19">
        <v>13500000</v>
      </c>
      <c r="DY15" s="20">
        <v>14752323</v>
      </c>
      <c r="DZ15" s="19">
        <v>19850000</v>
      </c>
      <c r="EA15" s="20">
        <v>38346841</v>
      </c>
      <c r="EB15" s="19">
        <v>27581000</v>
      </c>
      <c r="EC15" s="20">
        <v>48556564</v>
      </c>
      <c r="ED15" s="19">
        <v>28351000</v>
      </c>
      <c r="EE15" s="20">
        <v>46047319</v>
      </c>
      <c r="EF15" s="19">
        <v>29580000</v>
      </c>
      <c r="EG15" s="20">
        <v>58665693</v>
      </c>
      <c r="EH15" s="19">
        <v>31450000</v>
      </c>
      <c r="EI15" s="20">
        <v>63988943</v>
      </c>
      <c r="EJ15" s="19">
        <v>32950000</v>
      </c>
      <c r="EK15" s="20">
        <v>63509233</v>
      </c>
      <c r="EL15" s="19">
        <v>32150450</v>
      </c>
      <c r="EM15" s="20">
        <v>56282140</v>
      </c>
      <c r="EN15" s="19">
        <v>39859000</v>
      </c>
      <c r="EO15" s="20">
        <v>46989544</v>
      </c>
      <c r="EP15" s="19">
        <v>37400000</v>
      </c>
      <c r="EQ15" s="20">
        <v>51013909</v>
      </c>
      <c r="ER15" s="19">
        <v>34890000</v>
      </c>
      <c r="ES15" s="20">
        <v>51468723</v>
      </c>
      <c r="ET15" s="19">
        <v>45890000</v>
      </c>
      <c r="EU15" s="20">
        <v>66955925</v>
      </c>
      <c r="EV15" s="19">
        <v>32400000</v>
      </c>
      <c r="EW15" s="20">
        <v>41253909</v>
      </c>
      <c r="EX15" s="19">
        <v>36450000</v>
      </c>
      <c r="EY15" s="20">
        <v>45263420</v>
      </c>
      <c r="EZ15" s="19">
        <v>36450000</v>
      </c>
      <c r="FA15" s="20">
        <v>48031548</v>
      </c>
      <c r="FB15" s="19">
        <v>31450000</v>
      </c>
      <c r="FC15" s="20">
        <v>36992704</v>
      </c>
      <c r="FD15" s="19">
        <v>30925000</v>
      </c>
      <c r="FE15" s="20">
        <v>35993657</v>
      </c>
      <c r="FF15" s="19">
        <v>29840000</v>
      </c>
      <c r="FG15" s="20">
        <v>35005201</v>
      </c>
      <c r="FH15" s="19">
        <v>30520000</v>
      </c>
      <c r="FI15" s="20">
        <v>45477228</v>
      </c>
      <c r="FJ15" s="19">
        <v>29452000</v>
      </c>
      <c r="FK15" s="20">
        <v>42724259</v>
      </c>
      <c r="FL15" s="19">
        <v>29850000</v>
      </c>
      <c r="FM15" s="20">
        <v>38053386</v>
      </c>
      <c r="FN15" s="19">
        <v>19530250</v>
      </c>
      <c r="FO15" s="20">
        <v>23395743</v>
      </c>
      <c r="FP15" s="19">
        <v>9250000</v>
      </c>
      <c r="FQ15" s="20">
        <v>14226121</v>
      </c>
      <c r="FR15" s="19">
        <v>23509000</v>
      </c>
      <c r="FS15" s="20">
        <v>48403365</v>
      </c>
      <c r="FT15" s="19">
        <v>8250000</v>
      </c>
      <c r="FU15" s="20">
        <v>10425644</v>
      </c>
    </row>
    <row r="16" spans="1:177" x14ac:dyDescent="0.2">
      <c r="A16" s="22" t="s">
        <v>111</v>
      </c>
      <c r="B16" s="19">
        <v>2991868</v>
      </c>
      <c r="C16" s="20">
        <f>B16</f>
        <v>2991868</v>
      </c>
      <c r="D16" s="19">
        <v>2998768</v>
      </c>
      <c r="E16" s="20">
        <f>D16</f>
        <v>2998768</v>
      </c>
      <c r="F16" s="19">
        <v>2998768</v>
      </c>
      <c r="G16" s="20">
        <f>F16</f>
        <v>2998768</v>
      </c>
      <c r="H16" s="19">
        <v>2998768</v>
      </c>
      <c r="I16" s="20">
        <f>H16</f>
        <v>2998768</v>
      </c>
      <c r="J16" s="19">
        <v>2998768</v>
      </c>
      <c r="K16" s="20">
        <f>J16</f>
        <v>2998768</v>
      </c>
      <c r="L16" s="19">
        <v>2998768</v>
      </c>
      <c r="M16" s="20">
        <f>L16</f>
        <v>2998768</v>
      </c>
      <c r="N16" s="19">
        <v>2998768</v>
      </c>
      <c r="O16" s="20">
        <f>N16</f>
        <v>2998768</v>
      </c>
      <c r="P16" s="19">
        <v>2998768</v>
      </c>
      <c r="Q16" s="20">
        <f>P16</f>
        <v>2998768</v>
      </c>
      <c r="R16" s="19">
        <v>2998768</v>
      </c>
      <c r="S16" s="20">
        <f>R16</f>
        <v>2998768</v>
      </c>
      <c r="T16" s="19">
        <v>2998768</v>
      </c>
      <c r="U16" s="20">
        <f>T16</f>
        <v>2998768</v>
      </c>
      <c r="V16" s="19">
        <v>2998768</v>
      </c>
      <c r="W16" s="20">
        <f>V16</f>
        <v>2998768</v>
      </c>
      <c r="X16" s="19">
        <v>2998768</v>
      </c>
      <c r="Y16" s="20">
        <f>X16</f>
        <v>2998768</v>
      </c>
      <c r="Z16" s="19">
        <v>3386480.8</v>
      </c>
      <c r="AA16" s="20">
        <f>Z16</f>
        <v>3386480.8</v>
      </c>
      <c r="AB16" s="19">
        <v>3277430.48</v>
      </c>
      <c r="AC16" s="20">
        <f>AB16</f>
        <v>3277430.48</v>
      </c>
      <c r="AD16" s="19">
        <v>3277430.48</v>
      </c>
      <c r="AE16" s="20">
        <f>AD16</f>
        <v>3277430.48</v>
      </c>
      <c r="AF16" s="19">
        <v>3277430.48</v>
      </c>
      <c r="AG16" s="20">
        <f>AF16</f>
        <v>3277430.48</v>
      </c>
      <c r="AH16" s="19">
        <v>3277430.48</v>
      </c>
      <c r="AI16" s="20">
        <f>AH16</f>
        <v>3277430.48</v>
      </c>
      <c r="AJ16" s="19">
        <v>3277430.48</v>
      </c>
      <c r="AK16" s="20">
        <f>AJ16</f>
        <v>3277430.48</v>
      </c>
      <c r="AL16" s="19">
        <v>3277430.48</v>
      </c>
      <c r="AM16" s="20">
        <f>AL16</f>
        <v>3277430.48</v>
      </c>
      <c r="AN16" s="19">
        <v>3277430.48</v>
      </c>
      <c r="AO16" s="20">
        <f>AN16</f>
        <v>3277430.48</v>
      </c>
      <c r="AP16" s="19">
        <v>3277430.48</v>
      </c>
      <c r="AQ16" s="20">
        <f>AP16</f>
        <v>3277430.48</v>
      </c>
      <c r="AR16" s="19">
        <v>3277430.48</v>
      </c>
      <c r="AS16" s="20">
        <f>AR16</f>
        <v>3277430.48</v>
      </c>
      <c r="AT16" s="19">
        <v>3277430.48</v>
      </c>
      <c r="AU16" s="20">
        <f>AT16</f>
        <v>3277430.48</v>
      </c>
      <c r="AV16" s="19">
        <v>3277430.48</v>
      </c>
      <c r="AW16" s="20">
        <f>AV16</f>
        <v>3277430.48</v>
      </c>
      <c r="AX16" s="19">
        <v>3277430.48</v>
      </c>
      <c r="AY16" s="20">
        <f>AX16</f>
        <v>3277430.48</v>
      </c>
      <c r="AZ16" s="19">
        <v>3277430.48</v>
      </c>
      <c r="BA16" s="20">
        <f>AZ16</f>
        <v>3277430.48</v>
      </c>
      <c r="BB16" s="19">
        <v>3386480.8</v>
      </c>
      <c r="BC16" s="20">
        <f>BB16</f>
        <v>3386480.8</v>
      </c>
      <c r="BD16" s="19">
        <v>3386480.8</v>
      </c>
      <c r="BE16" s="20">
        <f>BD16</f>
        <v>3386480.8</v>
      </c>
      <c r="BF16" s="19">
        <v>3386480.8</v>
      </c>
      <c r="BG16" s="20">
        <f>BF16</f>
        <v>3386480.8</v>
      </c>
      <c r="BH16" s="19">
        <v>3386480.8</v>
      </c>
      <c r="BI16" s="20">
        <f>BH16</f>
        <v>3386480.8</v>
      </c>
      <c r="BJ16" s="19">
        <v>3386480.8</v>
      </c>
      <c r="BK16" s="20">
        <f>BJ16</f>
        <v>3386480.8</v>
      </c>
      <c r="BL16" s="19">
        <v>3386480.8</v>
      </c>
      <c r="BM16" s="20">
        <f>BL16</f>
        <v>3386480.8</v>
      </c>
      <c r="BN16" s="19">
        <v>3386480.8</v>
      </c>
      <c r="BO16" s="20">
        <f>BN16</f>
        <v>3386480.8</v>
      </c>
      <c r="BP16" s="19">
        <v>3386480.8</v>
      </c>
      <c r="BQ16" s="20">
        <f>BP16</f>
        <v>3386480.8</v>
      </c>
      <c r="BR16" s="19">
        <v>3386480.8</v>
      </c>
      <c r="BS16" s="20">
        <f>BR16</f>
        <v>3386480.8</v>
      </c>
      <c r="BT16" s="19">
        <v>3386480.8</v>
      </c>
      <c r="BU16" s="20">
        <f>BT16</f>
        <v>3386480.8</v>
      </c>
      <c r="BV16" s="19">
        <v>3386480.8</v>
      </c>
      <c r="BW16" s="20">
        <f>BV16</f>
        <v>3386480.8</v>
      </c>
      <c r="BX16" s="19">
        <v>3386480.8</v>
      </c>
      <c r="BY16" s="20">
        <f>BX16</f>
        <v>3386480.8</v>
      </c>
      <c r="BZ16" s="19">
        <v>3936342</v>
      </c>
      <c r="CA16" s="20">
        <f>BZ16</f>
        <v>3936342</v>
      </c>
      <c r="CB16" s="19">
        <v>3936342</v>
      </c>
      <c r="CC16" s="20">
        <f>CB16</f>
        <v>3936342</v>
      </c>
      <c r="CD16" s="19">
        <v>3936342</v>
      </c>
      <c r="CE16" s="20">
        <f>CD16</f>
        <v>3936342</v>
      </c>
      <c r="CF16" s="19">
        <v>3936342</v>
      </c>
      <c r="CG16" s="20">
        <f>CF16</f>
        <v>3936342</v>
      </c>
      <c r="CH16" s="19">
        <v>3936342</v>
      </c>
      <c r="CI16" s="20">
        <f>CH16</f>
        <v>3936342</v>
      </c>
      <c r="CJ16" s="19">
        <v>3936342</v>
      </c>
      <c r="CK16" s="20">
        <f>CJ16</f>
        <v>3936342</v>
      </c>
      <c r="CL16" s="19">
        <v>3936342</v>
      </c>
      <c r="CM16" s="20">
        <f>CL16</f>
        <v>3936342</v>
      </c>
      <c r="CN16" s="19">
        <v>3936342</v>
      </c>
      <c r="CO16" s="20">
        <f>CN16</f>
        <v>3936342</v>
      </c>
      <c r="CP16" s="19">
        <v>3936342</v>
      </c>
      <c r="CQ16" s="20">
        <f>CP16</f>
        <v>3936342</v>
      </c>
      <c r="CR16" s="19">
        <v>3936342</v>
      </c>
      <c r="CS16" s="20">
        <f>CR16</f>
        <v>3936342</v>
      </c>
      <c r="CT16" s="19">
        <v>3936342</v>
      </c>
      <c r="CU16" s="20">
        <f>CT16</f>
        <v>3936342</v>
      </c>
      <c r="CV16" s="19">
        <v>3936342</v>
      </c>
      <c r="CW16" s="20">
        <f>CV16</f>
        <v>3936342</v>
      </c>
      <c r="CX16" s="19">
        <v>3936342</v>
      </c>
      <c r="CY16" s="20">
        <f>CX16</f>
        <v>3936342</v>
      </c>
      <c r="CZ16" s="19">
        <v>3936342</v>
      </c>
      <c r="DA16" s="20">
        <f>CZ16</f>
        <v>3936342</v>
      </c>
      <c r="DB16" s="19">
        <v>3936342</v>
      </c>
      <c r="DC16" s="20">
        <f>DB16</f>
        <v>3936342</v>
      </c>
      <c r="DD16" s="19">
        <v>3936342</v>
      </c>
      <c r="DE16" s="20">
        <f>DD16</f>
        <v>3936342</v>
      </c>
      <c r="DF16" s="19">
        <v>3936342</v>
      </c>
      <c r="DG16" s="20">
        <f>DF16</f>
        <v>3936342</v>
      </c>
      <c r="DH16" s="19">
        <v>3936342</v>
      </c>
      <c r="DI16" s="20">
        <f>DH16</f>
        <v>3936342</v>
      </c>
      <c r="DJ16" s="19">
        <v>3936342</v>
      </c>
      <c r="DK16" s="20">
        <f>DJ16</f>
        <v>3936342</v>
      </c>
      <c r="DL16" s="19">
        <v>3936342</v>
      </c>
      <c r="DM16" s="20">
        <f>DL16</f>
        <v>3936342</v>
      </c>
      <c r="DN16" s="19">
        <v>3936342</v>
      </c>
      <c r="DO16" s="20">
        <f>DN16</f>
        <v>3936342</v>
      </c>
      <c r="DP16" s="19">
        <v>3936342</v>
      </c>
      <c r="DQ16" s="20">
        <f>DP16</f>
        <v>3936342</v>
      </c>
      <c r="DR16" s="19">
        <v>3936342</v>
      </c>
      <c r="DS16" s="20">
        <f>DR16</f>
        <v>3936342</v>
      </c>
      <c r="DT16" s="19">
        <v>3936342</v>
      </c>
      <c r="DU16" s="20">
        <f>DT16</f>
        <v>3936342</v>
      </c>
      <c r="DV16" s="19">
        <v>3936342</v>
      </c>
      <c r="DW16" s="20">
        <f>DV16</f>
        <v>3936342</v>
      </c>
      <c r="DX16" s="19">
        <v>4350000</v>
      </c>
      <c r="DY16" s="20">
        <f>DX16</f>
        <v>4350000</v>
      </c>
      <c r="DZ16" s="19">
        <v>4350000</v>
      </c>
      <c r="EA16" s="20">
        <f>DZ16</f>
        <v>4350000</v>
      </c>
      <c r="EB16" s="19">
        <v>4350000</v>
      </c>
      <c r="EC16" s="20">
        <f>EB16</f>
        <v>4350000</v>
      </c>
      <c r="ED16" s="19">
        <v>4350000</v>
      </c>
      <c r="EE16" s="20">
        <f>ED16</f>
        <v>4350000</v>
      </c>
      <c r="EF16" s="19">
        <v>4350000</v>
      </c>
      <c r="EG16" s="20">
        <f>EF16</f>
        <v>4350000</v>
      </c>
      <c r="EH16" s="19">
        <v>4350000</v>
      </c>
      <c r="EI16" s="20">
        <f>EH16</f>
        <v>4350000</v>
      </c>
      <c r="EJ16" s="19">
        <v>4350000</v>
      </c>
      <c r="EK16" s="20">
        <f>EJ16</f>
        <v>4350000</v>
      </c>
      <c r="EL16" s="19">
        <v>4350000</v>
      </c>
      <c r="EM16" s="20">
        <f>EL16</f>
        <v>4350000</v>
      </c>
      <c r="EN16" s="19">
        <v>4350000</v>
      </c>
      <c r="EO16" s="20">
        <f>EN16</f>
        <v>4350000</v>
      </c>
      <c r="EP16" s="19">
        <v>4350000</v>
      </c>
      <c r="EQ16" s="20">
        <f>EP16</f>
        <v>4350000</v>
      </c>
      <c r="ER16" s="19">
        <v>4800000</v>
      </c>
      <c r="ES16" s="20">
        <f>ER16</f>
        <v>4800000</v>
      </c>
      <c r="ET16" s="19">
        <v>4800000</v>
      </c>
      <c r="EU16" s="20">
        <f>ET16</f>
        <v>4800000</v>
      </c>
      <c r="EV16" s="19">
        <v>4800000</v>
      </c>
      <c r="EW16" s="20">
        <f>EV16</f>
        <v>4800000</v>
      </c>
      <c r="EX16" s="19">
        <v>4800000</v>
      </c>
      <c r="EY16" s="20">
        <f>EX16</f>
        <v>4800000</v>
      </c>
      <c r="EZ16" s="19">
        <v>4800000</v>
      </c>
      <c r="FA16" s="20">
        <f>EZ16</f>
        <v>4800000</v>
      </c>
      <c r="FB16" s="19">
        <v>4800000</v>
      </c>
      <c r="FC16" s="20">
        <f>FB16</f>
        <v>4800000</v>
      </c>
      <c r="FD16" s="19">
        <v>4800000</v>
      </c>
      <c r="FE16" s="20">
        <f>FD16</f>
        <v>4800000</v>
      </c>
      <c r="FF16" s="19">
        <v>4800000</v>
      </c>
      <c r="FG16" s="20">
        <f>FF16</f>
        <v>4800000</v>
      </c>
      <c r="FH16" s="19">
        <v>4800000</v>
      </c>
      <c r="FI16" s="20">
        <f>FH16</f>
        <v>4800000</v>
      </c>
      <c r="FJ16" s="19">
        <v>4800000</v>
      </c>
      <c r="FK16" s="20">
        <f>FJ16</f>
        <v>4800000</v>
      </c>
      <c r="FL16" s="19">
        <v>4800000</v>
      </c>
      <c r="FM16" s="20">
        <f>FL16</f>
        <v>4800000</v>
      </c>
      <c r="FN16" s="19">
        <v>4800000</v>
      </c>
      <c r="FO16" s="20">
        <f>FN16</f>
        <v>4800000</v>
      </c>
      <c r="FP16" s="19">
        <v>4800000</v>
      </c>
      <c r="FQ16" s="20">
        <f>FP16</f>
        <v>4800000</v>
      </c>
      <c r="FR16" s="19">
        <v>6246000</v>
      </c>
      <c r="FS16" s="20">
        <f>FR16</f>
        <v>6246000</v>
      </c>
      <c r="FT16" s="19">
        <v>6246000</v>
      </c>
      <c r="FU16" s="20">
        <f>FT16</f>
        <v>6246000</v>
      </c>
    </row>
    <row r="17" spans="1:177" ht="13.5" thickBot="1" x14ac:dyDescent="0.25">
      <c r="A17" s="23"/>
      <c r="B17" s="24" t="e">
        <f t="shared" ref="B17:BM17" si="87">SUM(B6:B16)</f>
        <v>#REF!</v>
      </c>
      <c r="C17" s="25" t="e">
        <f t="shared" si="87"/>
        <v>#REF!</v>
      </c>
      <c r="D17" s="24" t="e">
        <f t="shared" si="87"/>
        <v>#REF!</v>
      </c>
      <c r="E17" s="25" t="e">
        <f t="shared" si="87"/>
        <v>#REF!</v>
      </c>
      <c r="F17" s="24" t="e">
        <f t="shared" si="87"/>
        <v>#REF!</v>
      </c>
      <c r="G17" s="25" t="e">
        <f t="shared" si="87"/>
        <v>#REF!</v>
      </c>
      <c r="H17" s="24" t="e">
        <f t="shared" si="87"/>
        <v>#REF!</v>
      </c>
      <c r="I17" s="25" t="e">
        <f t="shared" si="87"/>
        <v>#REF!</v>
      </c>
      <c r="J17" s="24" t="e">
        <f t="shared" si="87"/>
        <v>#REF!</v>
      </c>
      <c r="K17" s="25" t="e">
        <f t="shared" si="87"/>
        <v>#REF!</v>
      </c>
      <c r="L17" s="24" t="e">
        <f t="shared" si="87"/>
        <v>#REF!</v>
      </c>
      <c r="M17" s="25" t="e">
        <f t="shared" si="87"/>
        <v>#REF!</v>
      </c>
      <c r="N17" s="24" t="e">
        <f t="shared" si="87"/>
        <v>#REF!</v>
      </c>
      <c r="O17" s="25" t="e">
        <f t="shared" si="87"/>
        <v>#REF!</v>
      </c>
      <c r="P17" s="24" t="e">
        <f t="shared" si="87"/>
        <v>#REF!</v>
      </c>
      <c r="Q17" s="25" t="e">
        <f t="shared" si="87"/>
        <v>#REF!</v>
      </c>
      <c r="R17" s="24" t="e">
        <f t="shared" si="87"/>
        <v>#REF!</v>
      </c>
      <c r="S17" s="25" t="e">
        <f t="shared" si="87"/>
        <v>#REF!</v>
      </c>
      <c r="T17" s="24" t="e">
        <f t="shared" si="87"/>
        <v>#REF!</v>
      </c>
      <c r="U17" s="25" t="e">
        <f t="shared" si="87"/>
        <v>#REF!</v>
      </c>
      <c r="V17" s="24" t="e">
        <f t="shared" si="87"/>
        <v>#REF!</v>
      </c>
      <c r="W17" s="25" t="e">
        <f t="shared" si="87"/>
        <v>#REF!</v>
      </c>
      <c r="X17" s="24" t="e">
        <f t="shared" si="87"/>
        <v>#REF!</v>
      </c>
      <c r="Y17" s="25" t="e">
        <f t="shared" si="87"/>
        <v>#REF!</v>
      </c>
      <c r="Z17" s="24" t="e">
        <f t="shared" si="87"/>
        <v>#REF!</v>
      </c>
      <c r="AA17" s="25" t="e">
        <f t="shared" si="87"/>
        <v>#REF!</v>
      </c>
      <c r="AB17" s="24" t="e">
        <f t="shared" si="87"/>
        <v>#REF!</v>
      </c>
      <c r="AC17" s="25" t="e">
        <f t="shared" si="87"/>
        <v>#REF!</v>
      </c>
      <c r="AD17" s="24" t="e">
        <f t="shared" si="87"/>
        <v>#REF!</v>
      </c>
      <c r="AE17" s="25" t="e">
        <f t="shared" si="87"/>
        <v>#REF!</v>
      </c>
      <c r="AF17" s="24" t="e">
        <f t="shared" si="87"/>
        <v>#REF!</v>
      </c>
      <c r="AG17" s="25" t="e">
        <f t="shared" si="87"/>
        <v>#REF!</v>
      </c>
      <c r="AH17" s="24">
        <f t="shared" si="87"/>
        <v>123984888.72</v>
      </c>
      <c r="AI17" s="25">
        <f t="shared" si="87"/>
        <v>155531644.32999998</v>
      </c>
      <c r="AJ17" s="24">
        <f t="shared" si="87"/>
        <v>124955399.10000001</v>
      </c>
      <c r="AK17" s="25">
        <f t="shared" si="87"/>
        <v>143742383.69</v>
      </c>
      <c r="AL17" s="24">
        <f t="shared" si="87"/>
        <v>156477312.69</v>
      </c>
      <c r="AM17" s="25">
        <f t="shared" si="87"/>
        <v>167798667.96000001</v>
      </c>
      <c r="AN17" s="24">
        <f t="shared" si="87"/>
        <v>143360598.71999997</v>
      </c>
      <c r="AO17" s="25">
        <f t="shared" si="87"/>
        <v>193361402.03999999</v>
      </c>
      <c r="AP17" s="24">
        <f t="shared" si="87"/>
        <v>143328990.39999998</v>
      </c>
      <c r="AQ17" s="25">
        <f t="shared" si="87"/>
        <v>187522825.45999998</v>
      </c>
      <c r="AR17" s="24">
        <f t="shared" si="87"/>
        <v>160247437.95226035</v>
      </c>
      <c r="AS17" s="25">
        <f t="shared" si="87"/>
        <v>196832643.43999997</v>
      </c>
      <c r="AT17" s="24">
        <f t="shared" si="87"/>
        <v>156315382.96559367</v>
      </c>
      <c r="AU17" s="25">
        <f t="shared" si="87"/>
        <v>200241638.89000002</v>
      </c>
      <c r="AV17" s="24">
        <f t="shared" si="87"/>
        <v>158134683.81999999</v>
      </c>
      <c r="AW17" s="25">
        <f t="shared" si="87"/>
        <v>202003504.05999997</v>
      </c>
      <c r="AX17" s="24">
        <f t="shared" si="87"/>
        <v>131793244.02000001</v>
      </c>
      <c r="AY17" s="25">
        <f t="shared" si="87"/>
        <v>151125026.09999999</v>
      </c>
      <c r="AZ17" s="24">
        <f t="shared" si="87"/>
        <v>158456202.40000001</v>
      </c>
      <c r="BA17" s="25">
        <f t="shared" si="87"/>
        <v>196388062.64000002</v>
      </c>
      <c r="BB17" s="24">
        <f t="shared" si="87"/>
        <v>150880353.91833335</v>
      </c>
      <c r="BC17" s="25">
        <f t="shared" si="87"/>
        <v>200632799.91833335</v>
      </c>
      <c r="BD17" s="24">
        <f t="shared" si="87"/>
        <v>116902484.70833336</v>
      </c>
      <c r="BE17" s="25">
        <f t="shared" si="87"/>
        <v>160070709.13833338</v>
      </c>
      <c r="BF17" s="24">
        <f t="shared" si="87"/>
        <v>141510013.55833334</v>
      </c>
      <c r="BG17" s="25">
        <f t="shared" si="87"/>
        <v>156177058.38833335</v>
      </c>
      <c r="BH17" s="24">
        <f t="shared" si="87"/>
        <v>146018679.24833333</v>
      </c>
      <c r="BI17" s="25">
        <f t="shared" si="87"/>
        <v>144769782.66833335</v>
      </c>
      <c r="BJ17" s="24">
        <f t="shared" si="87"/>
        <v>168482990.08833337</v>
      </c>
      <c r="BK17" s="25">
        <f t="shared" si="87"/>
        <v>185089972.68833336</v>
      </c>
      <c r="BL17" s="24">
        <f t="shared" si="87"/>
        <v>160946030.85833335</v>
      </c>
      <c r="BM17" s="25">
        <f t="shared" si="87"/>
        <v>196102478.91833335</v>
      </c>
      <c r="BN17" s="24">
        <f t="shared" ref="BN17:DY17" si="88">SUM(BN6:BN16)</f>
        <v>157211460.20833337</v>
      </c>
      <c r="BO17" s="25">
        <f t="shared" si="88"/>
        <v>189380334.20833337</v>
      </c>
      <c r="BP17" s="24">
        <f t="shared" si="88"/>
        <v>187691775.97833335</v>
      </c>
      <c r="BQ17" s="25">
        <f t="shared" si="88"/>
        <v>218421711.06833336</v>
      </c>
      <c r="BR17" s="24">
        <f t="shared" si="88"/>
        <v>191857919.15833336</v>
      </c>
      <c r="BS17" s="25">
        <f t="shared" si="88"/>
        <v>217954734.38833335</v>
      </c>
      <c r="BT17" s="24">
        <f t="shared" si="88"/>
        <v>153496146.69226035</v>
      </c>
      <c r="BU17" s="25">
        <f t="shared" si="88"/>
        <v>191750244.34833336</v>
      </c>
      <c r="BV17" s="24" t="e">
        <f t="shared" si="88"/>
        <v>#REF!</v>
      </c>
      <c r="BW17" s="25" t="e">
        <f t="shared" si="88"/>
        <v>#REF!</v>
      </c>
      <c r="BX17" s="24" t="e">
        <f t="shared" si="88"/>
        <v>#REF!</v>
      </c>
      <c r="BY17" s="25" t="e">
        <f t="shared" si="88"/>
        <v>#REF!</v>
      </c>
      <c r="BZ17" s="24" t="e">
        <f t="shared" si="88"/>
        <v>#REF!</v>
      </c>
      <c r="CA17" s="25" t="e">
        <f t="shared" si="88"/>
        <v>#REF!</v>
      </c>
      <c r="CB17" s="24" t="e">
        <f t="shared" si="88"/>
        <v>#REF!</v>
      </c>
      <c r="CC17" s="25" t="e">
        <f t="shared" si="88"/>
        <v>#REF!</v>
      </c>
      <c r="CD17" s="24">
        <f t="shared" si="88"/>
        <v>121901074.59</v>
      </c>
      <c r="CE17" s="25">
        <f t="shared" si="88"/>
        <v>133457677.59</v>
      </c>
      <c r="CF17" s="24" t="e">
        <f t="shared" si="88"/>
        <v>#REF!</v>
      </c>
      <c r="CG17" s="25" t="e">
        <f t="shared" si="88"/>
        <v>#REF!</v>
      </c>
      <c r="CH17" s="24" t="e">
        <f t="shared" si="88"/>
        <v>#REF!</v>
      </c>
      <c r="CI17" s="25" t="e">
        <f t="shared" si="88"/>
        <v>#REF!</v>
      </c>
      <c r="CJ17" s="24" t="e">
        <f t="shared" si="88"/>
        <v>#REF!</v>
      </c>
      <c r="CK17" s="25" t="e">
        <f t="shared" si="88"/>
        <v>#REF!</v>
      </c>
      <c r="CL17" s="24" t="e">
        <f t="shared" si="88"/>
        <v>#REF!</v>
      </c>
      <c r="CM17" s="25" t="e">
        <f t="shared" si="88"/>
        <v>#REF!</v>
      </c>
      <c r="CN17" s="24" t="e">
        <f t="shared" si="88"/>
        <v>#REF!</v>
      </c>
      <c r="CO17" s="25" t="e">
        <f t="shared" si="88"/>
        <v>#REF!</v>
      </c>
      <c r="CP17" s="24" t="e">
        <f t="shared" si="88"/>
        <v>#REF!</v>
      </c>
      <c r="CQ17" s="25" t="e">
        <f t="shared" si="88"/>
        <v>#REF!</v>
      </c>
      <c r="CR17" s="24" t="e">
        <f t="shared" si="88"/>
        <v>#REF!</v>
      </c>
      <c r="CS17" s="25" t="e">
        <f t="shared" si="88"/>
        <v>#REF!</v>
      </c>
      <c r="CT17" s="24" t="e">
        <f t="shared" si="88"/>
        <v>#REF!</v>
      </c>
      <c r="CU17" s="25" t="e">
        <f t="shared" si="88"/>
        <v>#REF!</v>
      </c>
      <c r="CV17" s="24" t="e">
        <f t="shared" si="88"/>
        <v>#REF!</v>
      </c>
      <c r="CW17" s="25" t="e">
        <f t="shared" si="88"/>
        <v>#REF!</v>
      </c>
      <c r="CX17" s="24" t="e">
        <f t="shared" si="88"/>
        <v>#REF!</v>
      </c>
      <c r="CY17" s="25" t="e">
        <f t="shared" si="88"/>
        <v>#REF!</v>
      </c>
      <c r="CZ17" s="24" t="e">
        <f t="shared" si="88"/>
        <v>#REF!</v>
      </c>
      <c r="DA17" s="25" t="e">
        <f t="shared" si="88"/>
        <v>#REF!</v>
      </c>
      <c r="DB17" s="24" t="e">
        <f t="shared" si="88"/>
        <v>#REF!</v>
      </c>
      <c r="DC17" s="25" t="e">
        <f t="shared" si="88"/>
        <v>#REF!</v>
      </c>
      <c r="DD17" s="24" t="e">
        <f t="shared" si="88"/>
        <v>#REF!</v>
      </c>
      <c r="DE17" s="25" t="e">
        <f t="shared" si="88"/>
        <v>#REF!</v>
      </c>
      <c r="DF17" s="24" t="e">
        <f t="shared" si="88"/>
        <v>#REF!</v>
      </c>
      <c r="DG17" s="25" t="e">
        <f t="shared" si="88"/>
        <v>#REF!</v>
      </c>
      <c r="DH17" s="24" t="e">
        <f t="shared" si="88"/>
        <v>#REF!</v>
      </c>
      <c r="DI17" s="25" t="e">
        <f t="shared" si="88"/>
        <v>#REF!</v>
      </c>
      <c r="DJ17" s="24" t="e">
        <f t="shared" si="88"/>
        <v>#REF!</v>
      </c>
      <c r="DK17" s="25" t="e">
        <f t="shared" si="88"/>
        <v>#REF!</v>
      </c>
      <c r="DL17" s="24" t="e">
        <f t="shared" si="88"/>
        <v>#REF!</v>
      </c>
      <c r="DM17" s="25" t="e">
        <f t="shared" si="88"/>
        <v>#REF!</v>
      </c>
      <c r="DN17" s="24" t="e">
        <f t="shared" si="88"/>
        <v>#REF!</v>
      </c>
      <c r="DO17" s="25" t="e">
        <f t="shared" si="88"/>
        <v>#REF!</v>
      </c>
      <c r="DP17" s="24" t="e">
        <f t="shared" si="88"/>
        <v>#REF!</v>
      </c>
      <c r="DQ17" s="25" t="e">
        <f t="shared" si="88"/>
        <v>#REF!</v>
      </c>
      <c r="DR17" s="24" t="e">
        <f t="shared" si="88"/>
        <v>#REF!</v>
      </c>
      <c r="DS17" s="25" t="e">
        <f t="shared" si="88"/>
        <v>#REF!</v>
      </c>
      <c r="DT17" s="24" t="e">
        <f t="shared" si="88"/>
        <v>#REF!</v>
      </c>
      <c r="DU17" s="25" t="e">
        <f t="shared" si="88"/>
        <v>#REF!</v>
      </c>
      <c r="DV17" s="24" t="e">
        <f t="shared" si="88"/>
        <v>#REF!</v>
      </c>
      <c r="DW17" s="25" t="e">
        <f t="shared" si="88"/>
        <v>#REF!</v>
      </c>
      <c r="DX17" s="24" t="e">
        <f t="shared" si="88"/>
        <v>#REF!</v>
      </c>
      <c r="DY17" s="25" t="e">
        <f t="shared" si="88"/>
        <v>#REF!</v>
      </c>
      <c r="DZ17" s="24" t="e">
        <f t="shared" ref="DZ17:FE17" si="89">SUM(DZ6:DZ16)</f>
        <v>#REF!</v>
      </c>
      <c r="EA17" s="25" t="e">
        <f t="shared" si="89"/>
        <v>#REF!</v>
      </c>
      <c r="EB17" s="24" t="e">
        <f t="shared" si="89"/>
        <v>#REF!</v>
      </c>
      <c r="EC17" s="25" t="e">
        <f t="shared" si="89"/>
        <v>#REF!</v>
      </c>
      <c r="ED17" s="24" t="e">
        <f t="shared" si="89"/>
        <v>#REF!</v>
      </c>
      <c r="EE17" s="25" t="e">
        <f t="shared" si="89"/>
        <v>#REF!</v>
      </c>
      <c r="EF17" s="24" t="e">
        <f t="shared" si="89"/>
        <v>#REF!</v>
      </c>
      <c r="EG17" s="25" t="e">
        <f t="shared" si="89"/>
        <v>#REF!</v>
      </c>
      <c r="EH17" s="24" t="e">
        <f t="shared" si="89"/>
        <v>#REF!</v>
      </c>
      <c r="EI17" s="25" t="e">
        <f t="shared" si="89"/>
        <v>#REF!</v>
      </c>
      <c r="EJ17" s="24" t="e">
        <f t="shared" si="89"/>
        <v>#REF!</v>
      </c>
      <c r="EK17" s="25" t="e">
        <f t="shared" si="89"/>
        <v>#REF!</v>
      </c>
      <c r="EL17" s="24" t="e">
        <f t="shared" si="89"/>
        <v>#REF!</v>
      </c>
      <c r="EM17" s="25" t="e">
        <f t="shared" si="89"/>
        <v>#REF!</v>
      </c>
      <c r="EN17" s="24" t="e">
        <f t="shared" si="89"/>
        <v>#REF!</v>
      </c>
      <c r="EO17" s="25" t="e">
        <f t="shared" si="89"/>
        <v>#REF!</v>
      </c>
      <c r="EP17" s="24">
        <f t="shared" si="89"/>
        <v>160420210.48019803</v>
      </c>
      <c r="EQ17" s="25">
        <f t="shared" si="89"/>
        <v>174034119.48019803</v>
      </c>
      <c r="ER17" s="24" t="e">
        <f t="shared" si="89"/>
        <v>#REF!</v>
      </c>
      <c r="ES17" s="25" t="e">
        <f t="shared" si="89"/>
        <v>#REF!</v>
      </c>
      <c r="ET17" s="24">
        <f t="shared" si="89"/>
        <v>220899141.23642617</v>
      </c>
      <c r="EU17" s="25">
        <f t="shared" si="89"/>
        <v>241965066.23642617</v>
      </c>
      <c r="EV17" s="24">
        <f t="shared" si="89"/>
        <v>200618304.95081013</v>
      </c>
      <c r="EW17" s="25">
        <f t="shared" si="89"/>
        <v>209472213.95081013</v>
      </c>
      <c r="EX17" s="24">
        <f t="shared" si="89"/>
        <v>218852039.06133816</v>
      </c>
      <c r="EY17" s="25">
        <f t="shared" si="89"/>
        <v>227665459.06133816</v>
      </c>
      <c r="EZ17" s="24">
        <f t="shared" si="89"/>
        <v>214911177.24652213</v>
      </c>
      <c r="FA17" s="25">
        <f t="shared" si="89"/>
        <v>226492725.24652213</v>
      </c>
      <c r="FB17" s="24">
        <f t="shared" si="89"/>
        <v>229773148.80069816</v>
      </c>
      <c r="FC17" s="25">
        <f t="shared" si="89"/>
        <v>235315852.80069816</v>
      </c>
      <c r="FD17" s="24">
        <f t="shared" si="89"/>
        <v>239137081.15602612</v>
      </c>
      <c r="FE17" s="25">
        <f t="shared" si="89"/>
        <v>244205738.15602612</v>
      </c>
      <c r="FF17" s="24">
        <f>SUM(FF6:FF16)</f>
        <v>217326846.92460215</v>
      </c>
      <c r="FG17" s="25">
        <f>SUM(FG6:FG16)</f>
        <v>222492047.92460215</v>
      </c>
      <c r="FH17" s="24">
        <f t="shared" ref="FH17:FS17" si="90">SUM(FH6:FH16)</f>
        <v>248300455.84061816</v>
      </c>
      <c r="FI17" s="25">
        <f t="shared" si="90"/>
        <v>263257683.84061816</v>
      </c>
      <c r="FJ17" s="24">
        <f t="shared" si="90"/>
        <v>234577057.65218616</v>
      </c>
      <c r="FK17" s="25">
        <f t="shared" si="90"/>
        <v>247849316.65218616</v>
      </c>
      <c r="FL17" s="24">
        <f t="shared" si="90"/>
        <v>219590831.66609016</v>
      </c>
      <c r="FM17" s="25">
        <f t="shared" si="90"/>
        <v>227794217.66609016</v>
      </c>
      <c r="FN17" s="24">
        <f t="shared" si="90"/>
        <v>166226277.17529017</v>
      </c>
      <c r="FO17" s="25">
        <f t="shared" si="90"/>
        <v>170091770.17529017</v>
      </c>
      <c r="FP17" s="24">
        <f t="shared" si="90"/>
        <v>211371707.75410613</v>
      </c>
      <c r="FQ17" s="25">
        <f t="shared" si="90"/>
        <v>216347828.75410613</v>
      </c>
      <c r="FR17" s="24">
        <f t="shared" si="90"/>
        <v>201314610.64995968</v>
      </c>
      <c r="FS17" s="25">
        <f t="shared" si="90"/>
        <v>226208975.64995968</v>
      </c>
      <c r="FT17" s="24">
        <f>SUM(FT6:FT16)</f>
        <v>183189936.76163965</v>
      </c>
      <c r="FU17" s="25">
        <f>SUM(FU6:FU16)</f>
        <v>185365580.76163965</v>
      </c>
    </row>
    <row r="18" spans="1:177" ht="14.25" thickTop="1" thickBot="1" x14ac:dyDescent="0.25">
      <c r="A18" s="23" t="s">
        <v>112</v>
      </c>
      <c r="B18" s="26"/>
      <c r="C18" s="27" t="e">
        <f>C17-B17</f>
        <v>#REF!</v>
      </c>
      <c r="D18" s="26"/>
      <c r="E18" s="27" t="e">
        <f>E17-D17</f>
        <v>#REF!</v>
      </c>
      <c r="F18" s="26"/>
      <c r="G18" s="27" t="e">
        <f>G17-F17</f>
        <v>#REF!</v>
      </c>
      <c r="H18" s="26"/>
      <c r="I18" s="27" t="e">
        <f>I17-H17</f>
        <v>#REF!</v>
      </c>
      <c r="J18" s="26"/>
      <c r="K18" s="27" t="e">
        <f>K17-J17</f>
        <v>#REF!</v>
      </c>
      <c r="L18" s="26"/>
      <c r="M18" s="27" t="e">
        <f>M17-L17</f>
        <v>#REF!</v>
      </c>
      <c r="N18" s="26"/>
      <c r="O18" s="27" t="e">
        <f>O17-N17</f>
        <v>#REF!</v>
      </c>
      <c r="P18" s="26"/>
      <c r="Q18" s="27" t="e">
        <f>Q17-P17</f>
        <v>#REF!</v>
      </c>
      <c r="R18" s="26"/>
      <c r="S18" s="27" t="e">
        <f>S17-R17</f>
        <v>#REF!</v>
      </c>
      <c r="T18" s="26"/>
      <c r="U18" s="27" t="e">
        <f>U17-T17</f>
        <v>#REF!</v>
      </c>
      <c r="V18" s="26"/>
      <c r="W18" s="27" t="e">
        <f>W17-V17</f>
        <v>#REF!</v>
      </c>
      <c r="X18" s="26"/>
      <c r="Y18" s="27" t="e">
        <f>Y17-X17</f>
        <v>#REF!</v>
      </c>
      <c r="Z18" s="26"/>
      <c r="AA18" s="27" t="e">
        <f>AA17-Z17</f>
        <v>#REF!</v>
      </c>
      <c r="AB18" s="26"/>
      <c r="AC18" s="27" t="e">
        <f>AC17-AB17</f>
        <v>#REF!</v>
      </c>
      <c r="AD18" s="26"/>
      <c r="AE18" s="27" t="e">
        <f>AE17-AD17</f>
        <v>#REF!</v>
      </c>
      <c r="AF18" s="26"/>
      <c r="AG18" s="27" t="e">
        <f>AG17-AF17</f>
        <v>#REF!</v>
      </c>
      <c r="AH18" s="26"/>
      <c r="AI18" s="27">
        <f>AI17-AH17</f>
        <v>31546755.609999985</v>
      </c>
      <c r="AJ18" s="26"/>
      <c r="AK18" s="27">
        <f>AK17-AJ17</f>
        <v>18786984.589999989</v>
      </c>
      <c r="AL18" s="26"/>
      <c r="AM18" s="27">
        <f>AM17-AL17</f>
        <v>11321355.270000011</v>
      </c>
      <c r="AN18" s="26"/>
      <c r="AO18" s="27">
        <f>AO17-AN17</f>
        <v>50000803.320000023</v>
      </c>
      <c r="AP18" s="26"/>
      <c r="AQ18" s="27">
        <f>AQ17-AP17</f>
        <v>44193835.060000002</v>
      </c>
      <c r="AR18" s="26"/>
      <c r="AS18" s="27">
        <f>AS17-AR17</f>
        <v>36585205.487739623</v>
      </c>
      <c r="AT18" s="26"/>
      <c r="AU18" s="27">
        <f>AU17-AT17</f>
        <v>43926255.92440635</v>
      </c>
      <c r="AV18" s="26"/>
      <c r="AW18" s="27">
        <f>AW17-AV17</f>
        <v>43868820.23999998</v>
      </c>
      <c r="AX18" s="26"/>
      <c r="AY18" s="27">
        <f>AY17-AX17</f>
        <v>19331782.079999983</v>
      </c>
      <c r="AZ18" s="26"/>
      <c r="BA18" s="27">
        <f>BA17-AZ17</f>
        <v>37931860.24000001</v>
      </c>
      <c r="BB18" s="26"/>
      <c r="BC18" s="27">
        <f>BC17-BB17</f>
        <v>49752446</v>
      </c>
      <c r="BD18" s="26"/>
      <c r="BE18" s="27">
        <f>BE17-BD17</f>
        <v>43168224.430000022</v>
      </c>
      <c r="BF18" s="26"/>
      <c r="BG18" s="27">
        <f>BG17-BF17</f>
        <v>14667044.830000013</v>
      </c>
      <c r="BH18" s="26"/>
      <c r="BI18" s="27">
        <f>BI17-BH17</f>
        <v>-1248896.5799999833</v>
      </c>
      <c r="BJ18" s="26"/>
      <c r="BK18" s="27">
        <f>BK17-BJ17</f>
        <v>16606982.599999994</v>
      </c>
      <c r="BL18" s="26"/>
      <c r="BM18" s="27">
        <f>BM17-BL17</f>
        <v>35156448.060000002</v>
      </c>
      <c r="BN18" s="26"/>
      <c r="BO18" s="27">
        <f>BO17-BN17</f>
        <v>32168874</v>
      </c>
      <c r="BP18" s="26"/>
      <c r="BQ18" s="27">
        <f>BQ17-BP17</f>
        <v>30729935.090000004</v>
      </c>
      <c r="BR18" s="26"/>
      <c r="BS18" s="27">
        <f>BS17-BR17</f>
        <v>26096815.229999989</v>
      </c>
      <c r="BT18" s="26"/>
      <c r="BU18" s="27">
        <f>BU17-BT17</f>
        <v>38254097.656073004</v>
      </c>
      <c r="BV18" s="26"/>
      <c r="BW18" s="27" t="e">
        <f>BW17-BV17</f>
        <v>#REF!</v>
      </c>
      <c r="BX18" s="26"/>
      <c r="BY18" s="27" t="e">
        <f>BY17-BX17</f>
        <v>#REF!</v>
      </c>
      <c r="BZ18" s="26"/>
      <c r="CA18" s="27" t="e">
        <f>CA17-BZ17</f>
        <v>#REF!</v>
      </c>
      <c r="CB18" s="26"/>
      <c r="CC18" s="27" t="e">
        <f>CC17-CB17</f>
        <v>#REF!</v>
      </c>
      <c r="CD18" s="26"/>
      <c r="CE18" s="27">
        <f>CE17-CD17</f>
        <v>11556603</v>
      </c>
      <c r="CF18" s="26"/>
      <c r="CG18" s="27" t="e">
        <f>CG17-CF17</f>
        <v>#REF!</v>
      </c>
      <c r="CH18" s="26"/>
      <c r="CI18" s="27" t="e">
        <f>CI17-CH17</f>
        <v>#REF!</v>
      </c>
      <c r="CJ18" s="26"/>
      <c r="CK18" s="27" t="e">
        <f>CK17-CJ17</f>
        <v>#REF!</v>
      </c>
      <c r="CL18" s="26"/>
      <c r="CM18" s="27" t="e">
        <f>CM17-CL17</f>
        <v>#REF!</v>
      </c>
      <c r="CN18" s="26"/>
      <c r="CO18" s="27" t="e">
        <f>CO17-CN17</f>
        <v>#REF!</v>
      </c>
      <c r="CP18" s="26"/>
      <c r="CQ18" s="27" t="e">
        <f>CQ17-CP17</f>
        <v>#REF!</v>
      </c>
      <c r="CR18" s="26"/>
      <c r="CS18" s="27" t="e">
        <f>CS17-CR17</f>
        <v>#REF!</v>
      </c>
      <c r="CT18" s="26"/>
      <c r="CU18" s="27" t="e">
        <f>CU17-CT17</f>
        <v>#REF!</v>
      </c>
      <c r="CV18" s="26"/>
      <c r="CW18" s="27" t="e">
        <f>CW17-CV17</f>
        <v>#REF!</v>
      </c>
      <c r="CX18" s="26"/>
      <c r="CY18" s="27" t="e">
        <f>CY17-CX17</f>
        <v>#REF!</v>
      </c>
      <c r="CZ18" s="26"/>
      <c r="DA18" s="27" t="e">
        <f>DA17-CZ17</f>
        <v>#REF!</v>
      </c>
      <c r="DB18" s="26"/>
      <c r="DC18" s="27" t="e">
        <f>DC17-DB17</f>
        <v>#REF!</v>
      </c>
      <c r="DD18" s="26"/>
      <c r="DE18" s="27" t="e">
        <f>DE17-DD17</f>
        <v>#REF!</v>
      </c>
      <c r="DF18" s="26"/>
      <c r="DG18" s="27" t="e">
        <f>DG17-DF17</f>
        <v>#REF!</v>
      </c>
      <c r="DH18" s="26"/>
      <c r="DI18" s="27" t="e">
        <f>DI17-DH17</f>
        <v>#REF!</v>
      </c>
      <c r="DJ18" s="26"/>
      <c r="DK18" s="27" t="e">
        <f>DK17-DJ17</f>
        <v>#REF!</v>
      </c>
      <c r="DL18" s="26"/>
      <c r="DM18" s="27" t="e">
        <f>DM17-DL17</f>
        <v>#REF!</v>
      </c>
      <c r="DN18" s="26"/>
      <c r="DO18" s="27" t="e">
        <f>DO17-DN17</f>
        <v>#REF!</v>
      </c>
      <c r="DP18" s="26"/>
      <c r="DQ18" s="27" t="e">
        <f>DQ17-DP17</f>
        <v>#REF!</v>
      </c>
      <c r="DR18" s="26"/>
      <c r="DS18" s="27" t="e">
        <f>DS17-DR17</f>
        <v>#REF!</v>
      </c>
      <c r="DT18" s="26"/>
      <c r="DU18" s="27" t="e">
        <f>DU17-DT17</f>
        <v>#REF!</v>
      </c>
      <c r="DV18" s="26"/>
      <c r="DW18" s="27" t="e">
        <f>DW17-DV17</f>
        <v>#REF!</v>
      </c>
      <c r="DX18" s="26"/>
      <c r="DY18" s="27" t="e">
        <f>DY17-DX17</f>
        <v>#REF!</v>
      </c>
      <c r="DZ18" s="26"/>
      <c r="EA18" s="27" t="e">
        <f>EA17-DZ17</f>
        <v>#REF!</v>
      </c>
      <c r="EB18" s="26"/>
      <c r="EC18" s="27" t="e">
        <f>EC17-EB17</f>
        <v>#REF!</v>
      </c>
      <c r="ED18" s="26"/>
      <c r="EE18" s="27" t="e">
        <f>EE17-ED17</f>
        <v>#REF!</v>
      </c>
      <c r="EF18" s="26"/>
      <c r="EG18" s="27" t="e">
        <f>EG17-EF17</f>
        <v>#REF!</v>
      </c>
      <c r="EH18" s="26"/>
      <c r="EI18" s="27" t="e">
        <f>EI17-EH17</f>
        <v>#REF!</v>
      </c>
      <c r="EJ18" s="26"/>
      <c r="EK18" s="27" t="e">
        <f>EK17-EJ17</f>
        <v>#REF!</v>
      </c>
      <c r="EL18" s="26"/>
      <c r="EM18" s="27" t="e">
        <f>EM17-EL17</f>
        <v>#REF!</v>
      </c>
      <c r="EN18" s="26"/>
      <c r="EO18" s="27" t="e">
        <f>EO17-EN17</f>
        <v>#REF!</v>
      </c>
      <c r="EP18" s="26"/>
      <c r="EQ18" s="27">
        <f>EQ17-EP17</f>
        <v>13613909</v>
      </c>
      <c r="ER18" s="26"/>
      <c r="ES18" s="27" t="e">
        <f>ES17-ER17</f>
        <v>#REF!</v>
      </c>
      <c r="ET18" s="26"/>
      <c r="EU18" s="27">
        <f>EU17-ET17</f>
        <v>21065925</v>
      </c>
      <c r="EV18" s="26"/>
      <c r="EW18" s="27">
        <f>EW17-EV17</f>
        <v>8853909</v>
      </c>
      <c r="EX18" s="26"/>
      <c r="EY18" s="27">
        <f>EY17-EX17</f>
        <v>8813420</v>
      </c>
      <c r="EZ18" s="26"/>
      <c r="FA18" s="27">
        <f>FA17-EZ17</f>
        <v>11581548</v>
      </c>
      <c r="FB18" s="26"/>
      <c r="FC18" s="27">
        <f>FC17-FB17</f>
        <v>5542704</v>
      </c>
      <c r="FD18" s="26"/>
      <c r="FE18" s="27">
        <f>FE17-FD17</f>
        <v>5068657</v>
      </c>
      <c r="FF18" s="26"/>
      <c r="FG18" s="27">
        <f>FG17-FF17</f>
        <v>5165201</v>
      </c>
      <c r="FH18" s="26"/>
      <c r="FI18" s="27">
        <f>FI17-FH17</f>
        <v>14957228</v>
      </c>
      <c r="FJ18" s="26"/>
      <c r="FK18" s="27">
        <f>FK17-FJ17</f>
        <v>13272259</v>
      </c>
      <c r="FL18" s="26"/>
      <c r="FM18" s="27">
        <f>FM17-FL17</f>
        <v>8203386</v>
      </c>
      <c r="FN18" s="26"/>
      <c r="FO18" s="27">
        <f>FO17-FN17</f>
        <v>3865493</v>
      </c>
      <c r="FP18" s="26"/>
      <c r="FQ18" s="27">
        <f>FQ17-FP17</f>
        <v>4976121</v>
      </c>
      <c r="FR18" s="26"/>
      <c r="FS18" s="27">
        <f>FS17-FR17</f>
        <v>24894365</v>
      </c>
      <c r="FT18" s="26"/>
      <c r="FU18" s="27">
        <f>FU17-FT17</f>
        <v>2175644</v>
      </c>
    </row>
    <row r="19" spans="1:177" x14ac:dyDescent="0.2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</row>
    <row r="20" spans="1:177" x14ac:dyDescent="0.2">
      <c r="B20" s="29"/>
      <c r="C20" s="30"/>
      <c r="D20" s="29"/>
      <c r="E20" s="30"/>
      <c r="F20" s="29"/>
      <c r="G20" s="30"/>
      <c r="H20" s="29"/>
      <c r="I20" s="30"/>
      <c r="J20" s="29"/>
      <c r="K20" s="30"/>
      <c r="L20" s="29"/>
      <c r="M20" s="30"/>
      <c r="N20" s="29"/>
      <c r="O20" s="30"/>
      <c r="P20" s="29"/>
      <c r="Q20" s="30"/>
      <c r="R20" s="29"/>
      <c r="S20" s="30"/>
      <c r="T20" s="29"/>
      <c r="U20" s="30"/>
      <c r="V20" s="29"/>
      <c r="W20" s="30"/>
      <c r="X20" s="29"/>
      <c r="Y20" s="30"/>
      <c r="Z20" s="29"/>
      <c r="AA20" s="30"/>
      <c r="AB20" s="29"/>
      <c r="AC20" s="30"/>
      <c r="AD20" s="29"/>
      <c r="AE20" s="30"/>
      <c r="AF20" s="29"/>
      <c r="AG20" s="30"/>
      <c r="AH20" s="29"/>
      <c r="AI20" s="30"/>
      <c r="AJ20" s="29"/>
      <c r="AK20" s="30"/>
      <c r="AL20" s="29"/>
      <c r="AM20" s="30"/>
      <c r="AN20" s="29"/>
      <c r="AO20" s="30"/>
      <c r="AP20" s="29"/>
      <c r="AQ20" s="30"/>
      <c r="AR20" s="29"/>
      <c r="AS20" s="30"/>
      <c r="AT20" s="29"/>
      <c r="AU20" s="30"/>
      <c r="AV20" s="29"/>
      <c r="AW20" s="30"/>
      <c r="AX20" s="29"/>
      <c r="AY20" s="30"/>
      <c r="AZ20" s="29"/>
      <c r="BA20" s="30"/>
      <c r="BB20" s="29"/>
      <c r="BC20" s="30"/>
      <c r="BD20" s="29"/>
      <c r="BE20" s="30"/>
      <c r="BF20" s="29"/>
      <c r="BG20" s="30"/>
      <c r="BH20" s="29"/>
      <c r="BI20" s="30"/>
      <c r="BJ20" s="29"/>
      <c r="BK20" s="30"/>
      <c r="BL20" s="29"/>
      <c r="BM20" s="30"/>
      <c r="BN20" s="29"/>
      <c r="BO20" s="30"/>
      <c r="BP20" s="29"/>
      <c r="BQ20" s="30"/>
      <c r="BR20" s="29"/>
      <c r="BS20" s="30"/>
      <c r="BT20" s="29"/>
      <c r="BU20" s="30"/>
      <c r="BV20" s="29"/>
      <c r="BW20" s="30"/>
      <c r="BX20" s="29"/>
      <c r="BY20" s="30"/>
      <c r="BZ20" s="29"/>
      <c r="CA20" s="30"/>
      <c r="CB20" s="29"/>
      <c r="CC20" s="30"/>
      <c r="CD20" s="29"/>
      <c r="CE20" s="30"/>
      <c r="CF20" s="29"/>
      <c r="CG20" s="30"/>
      <c r="CH20" s="29"/>
      <c r="CI20" s="30"/>
      <c r="CJ20" s="29"/>
      <c r="CK20" s="30"/>
      <c r="CL20" s="29"/>
      <c r="CM20" s="30"/>
      <c r="CN20" s="29"/>
      <c r="CO20" s="30"/>
      <c r="CP20" s="29"/>
      <c r="CQ20" s="30"/>
      <c r="CR20" s="29"/>
      <c r="CS20" s="30"/>
      <c r="CT20" s="29"/>
      <c r="CU20" s="30"/>
      <c r="CV20" s="29"/>
      <c r="CW20" s="30"/>
      <c r="CX20" s="29"/>
      <c r="CY20" s="30"/>
      <c r="CZ20" s="29"/>
      <c r="DA20" s="30"/>
      <c r="DB20" s="29"/>
      <c r="DC20" s="30"/>
      <c r="DD20" s="29"/>
      <c r="DE20" s="30"/>
      <c r="DF20" s="29"/>
      <c r="DG20" s="30"/>
      <c r="DH20" s="29"/>
      <c r="DI20" s="30"/>
      <c r="DJ20" s="29"/>
      <c r="DK20" s="30"/>
      <c r="DL20" s="29"/>
      <c r="DM20" s="30"/>
      <c r="DN20" s="29"/>
      <c r="DO20" s="30"/>
      <c r="DP20" s="29"/>
      <c r="DQ20" s="30"/>
      <c r="DR20" s="29"/>
      <c r="DS20" s="30"/>
      <c r="DT20" s="29"/>
      <c r="DU20" s="30"/>
      <c r="DV20" s="29"/>
      <c r="DW20" s="30"/>
      <c r="DX20" s="29"/>
      <c r="DY20" s="30"/>
      <c r="DZ20" s="29"/>
      <c r="EA20" s="30"/>
      <c r="EB20" s="29"/>
      <c r="EC20" s="30"/>
      <c r="ED20" s="29"/>
      <c r="EE20" s="30"/>
      <c r="EF20" s="29"/>
      <c r="EG20" s="30"/>
      <c r="EH20" s="29"/>
      <c r="EI20" s="30"/>
      <c r="EJ20" s="29"/>
      <c r="EK20" s="30"/>
      <c r="EL20" s="29"/>
      <c r="EM20" s="30"/>
      <c r="EN20" s="29"/>
      <c r="EO20" s="30"/>
      <c r="EP20" s="29"/>
      <c r="EQ20" s="30"/>
      <c r="ER20" s="29"/>
      <c r="ES20" s="30"/>
      <c r="ET20" s="29"/>
      <c r="EU20" s="30"/>
      <c r="EV20" s="29"/>
      <c r="EW20" s="30"/>
      <c r="EX20" s="29"/>
      <c r="EY20" s="30"/>
      <c r="EZ20" s="29"/>
      <c r="FA20" s="30"/>
      <c r="FB20" s="29"/>
      <c r="FC20" s="30"/>
      <c r="FD20" s="29"/>
      <c r="FE20" s="30"/>
      <c r="FF20" s="29"/>
      <c r="FG20" s="30"/>
      <c r="FH20" s="29"/>
      <c r="FI20" s="30"/>
      <c r="FJ20" s="29"/>
      <c r="FK20" s="30"/>
      <c r="FL20" s="29"/>
      <c r="FM20" s="30"/>
      <c r="FN20" s="29"/>
      <c r="FO20" s="30"/>
      <c r="FP20" s="29"/>
      <c r="FQ20" s="30"/>
      <c r="FR20" s="29"/>
      <c r="FS20" s="30"/>
      <c r="FT20" s="29"/>
      <c r="FU20" s="30"/>
    </row>
    <row r="21" spans="1:177" ht="13.5" thickBot="1" x14ac:dyDescent="0.25">
      <c r="A21" s="31" t="s">
        <v>113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29"/>
      <c r="W21" s="30"/>
      <c r="X21" s="29"/>
      <c r="Y21" s="30"/>
      <c r="Z21" s="29"/>
      <c r="AA21" s="30"/>
      <c r="AB21" s="29"/>
      <c r="AC21" s="30"/>
      <c r="AD21" s="29"/>
      <c r="AE21" s="30"/>
      <c r="AF21" s="29"/>
      <c r="AG21" s="30"/>
      <c r="AH21" s="29"/>
      <c r="AI21" s="30"/>
      <c r="AJ21" s="29"/>
      <c r="AK21" s="30"/>
      <c r="AL21" s="29"/>
      <c r="AM21" s="30"/>
      <c r="AN21" s="29"/>
      <c r="AO21" s="30"/>
      <c r="AP21" s="29"/>
      <c r="AQ21" s="30"/>
      <c r="AR21" s="29"/>
      <c r="AS21" s="30"/>
      <c r="AT21" s="29"/>
      <c r="AU21" s="30"/>
      <c r="AV21" s="29"/>
      <c r="AW21" s="30"/>
      <c r="AX21" s="29"/>
      <c r="AY21" s="30"/>
      <c r="AZ21" s="29"/>
      <c r="BA21" s="30"/>
      <c r="BB21" s="29"/>
      <c r="BC21" s="30"/>
      <c r="BD21" s="29"/>
      <c r="BE21" s="30"/>
      <c r="BF21" s="29"/>
      <c r="BG21" s="30"/>
      <c r="BH21" s="29"/>
      <c r="BI21" s="30"/>
      <c r="BJ21" s="29"/>
      <c r="BK21" s="30"/>
      <c r="BL21" s="29"/>
      <c r="BM21" s="30"/>
      <c r="BN21" s="29"/>
      <c r="BO21" s="30"/>
      <c r="BP21" s="29"/>
      <c r="BQ21" s="30"/>
      <c r="BR21" s="29"/>
      <c r="BS21" s="30"/>
      <c r="BT21" s="29"/>
      <c r="BU21" s="30"/>
      <c r="BV21" s="29"/>
      <c r="BW21" s="30"/>
      <c r="BX21" s="29"/>
      <c r="BY21" s="30"/>
      <c r="BZ21" s="29"/>
      <c r="CA21" s="30"/>
      <c r="CB21" s="29"/>
      <c r="CC21" s="30"/>
      <c r="CD21" s="29"/>
      <c r="CE21" s="30"/>
      <c r="CF21" s="29"/>
      <c r="CG21" s="30"/>
      <c r="CH21" s="29"/>
      <c r="CI21" s="30"/>
      <c r="CJ21" s="29"/>
      <c r="CK21" s="30"/>
      <c r="CL21" s="29"/>
      <c r="CM21" s="30"/>
      <c r="CN21" s="29"/>
      <c r="CO21" s="30"/>
      <c r="CP21" s="29"/>
      <c r="CQ21" s="30"/>
      <c r="CR21" s="29"/>
      <c r="CS21" s="30"/>
      <c r="CT21" s="29"/>
      <c r="CU21" s="30"/>
      <c r="CV21" s="29"/>
      <c r="CW21" s="30"/>
      <c r="CX21" s="29"/>
      <c r="CY21" s="30"/>
      <c r="CZ21" s="29"/>
      <c r="DA21" s="30"/>
      <c r="DB21" s="29"/>
      <c r="DC21" s="30"/>
      <c r="DD21" s="29"/>
      <c r="DE21" s="30"/>
      <c r="DF21" s="29"/>
      <c r="DG21" s="30"/>
      <c r="DH21" s="29"/>
      <c r="DI21" s="30"/>
      <c r="DJ21" s="29"/>
      <c r="DK21" s="30"/>
      <c r="DL21" s="29"/>
      <c r="DM21" s="30"/>
      <c r="DN21" s="29"/>
      <c r="DO21" s="30"/>
      <c r="DP21" s="29"/>
      <c r="DQ21" s="30"/>
      <c r="DR21" s="29"/>
      <c r="DS21" s="30"/>
      <c r="DT21" s="29"/>
      <c r="DU21" s="30"/>
      <c r="DV21" s="29"/>
      <c r="DW21" s="30"/>
      <c r="DX21" s="29"/>
      <c r="DY21" s="30"/>
      <c r="DZ21" s="29"/>
      <c r="EA21" s="30"/>
      <c r="EB21" s="29"/>
      <c r="EC21" s="30"/>
      <c r="ED21" s="29"/>
      <c r="EE21" s="30"/>
      <c r="EF21" s="29"/>
      <c r="EG21" s="30"/>
      <c r="EH21" s="29"/>
      <c r="EI21" s="30"/>
      <c r="EJ21" s="29"/>
      <c r="EK21" s="30"/>
      <c r="EL21" s="29"/>
      <c r="EM21" s="30"/>
      <c r="EN21" s="29"/>
      <c r="EO21" s="30"/>
      <c r="EP21" s="29"/>
      <c r="EQ21" s="30"/>
      <c r="ER21" s="29"/>
      <c r="ES21" s="30"/>
      <c r="ET21" s="29"/>
      <c r="EU21" s="30"/>
      <c r="EV21" s="29"/>
      <c r="EW21" s="30"/>
      <c r="EX21" s="29"/>
      <c r="EY21" s="30"/>
      <c r="EZ21" s="29"/>
      <c r="FA21" s="30"/>
      <c r="FB21" s="29"/>
      <c r="FC21" s="30"/>
      <c r="FD21" s="29"/>
      <c r="FE21" s="30"/>
      <c r="FF21" s="29"/>
      <c r="FG21" s="30"/>
      <c r="FH21" s="29"/>
      <c r="FI21" s="30"/>
      <c r="FJ21" s="29"/>
      <c r="FK21" s="30"/>
      <c r="FL21" s="29"/>
      <c r="FM21" s="30"/>
      <c r="FN21" s="29"/>
      <c r="FO21" s="30"/>
      <c r="FP21" s="29"/>
      <c r="FQ21" s="30"/>
      <c r="FR21" s="29"/>
      <c r="FS21" s="30"/>
      <c r="FT21" s="29"/>
      <c r="FU21" s="30"/>
    </row>
    <row r="22" spans="1:177" ht="13.5" thickBot="1" x14ac:dyDescent="0.25">
      <c r="B22" s="32" t="str">
        <f>+B3</f>
        <v>30/06/2015</v>
      </c>
      <c r="C22" s="30"/>
      <c r="D22" s="32" t="str">
        <f>+D3</f>
        <v>31/07/2015</v>
      </c>
      <c r="E22" s="30"/>
      <c r="F22" s="32" t="str">
        <f>+F3</f>
        <v>31/08/2015</v>
      </c>
      <c r="G22" s="30"/>
      <c r="H22" s="32" t="str">
        <f>+H3</f>
        <v>30/09/2015</v>
      </c>
      <c r="I22" s="30"/>
      <c r="J22" s="32" t="str">
        <f>+J3</f>
        <v>31/10/2015</v>
      </c>
      <c r="K22" s="30"/>
      <c r="L22" s="32" t="str">
        <f>+L3</f>
        <v>30/11/2015</v>
      </c>
      <c r="M22" s="30"/>
      <c r="N22" s="32" t="str">
        <f>+N3</f>
        <v>31/12/2015</v>
      </c>
      <c r="O22" s="30"/>
      <c r="P22" s="32" t="str">
        <f>+P3</f>
        <v>31/01/2016</v>
      </c>
      <c r="Q22" s="30"/>
      <c r="R22" s="32" t="str">
        <f>+R3</f>
        <v>28/02/2016</v>
      </c>
      <c r="S22" s="30"/>
      <c r="T22" s="32" t="str">
        <f>+T3</f>
        <v>31/03/2016</v>
      </c>
      <c r="U22" s="30"/>
      <c r="V22" s="32" t="str">
        <f>+V3</f>
        <v>30/04/2016</v>
      </c>
      <c r="W22" s="30"/>
      <c r="X22" s="32" t="str">
        <f>+X3</f>
        <v>31/05/2016</v>
      </c>
      <c r="Y22" s="30"/>
      <c r="Z22" s="32" t="str">
        <f>+Z3</f>
        <v>30/06/2017</v>
      </c>
      <c r="AA22" s="30"/>
      <c r="AB22" s="32" t="str">
        <f>+AB3</f>
        <v>31/07/2016</v>
      </c>
      <c r="AC22" s="30"/>
      <c r="AD22" s="32" t="str">
        <f>+AD3</f>
        <v>31/08/2016</v>
      </c>
      <c r="AE22" s="30"/>
      <c r="AF22" s="32" t="str">
        <f>+AF3</f>
        <v>30/09/2016</v>
      </c>
      <c r="AG22" s="30"/>
      <c r="AH22" s="32" t="str">
        <f>+AH3</f>
        <v>31/10/2016</v>
      </c>
      <c r="AI22" s="30"/>
      <c r="AJ22" s="32" t="str">
        <f>+AJ3</f>
        <v>30/11/2016</v>
      </c>
      <c r="AK22" s="30"/>
      <c r="AL22" s="32" t="str">
        <f>+AL3</f>
        <v>31/12/2016</v>
      </c>
      <c r="AM22" s="30"/>
      <c r="AN22" s="32" t="str">
        <f>+AN3</f>
        <v>31/01/2017</v>
      </c>
      <c r="AO22" s="30"/>
      <c r="AP22" s="32" t="str">
        <f>+AP3</f>
        <v>28/02/2017</v>
      </c>
      <c r="AQ22" s="30"/>
      <c r="AR22" s="32" t="str">
        <f>+AR3</f>
        <v>31/03/2017</v>
      </c>
      <c r="AS22" s="30"/>
      <c r="AT22" s="32" t="str">
        <f>+AT3</f>
        <v>30/04/2017</v>
      </c>
      <c r="AU22" s="30"/>
      <c r="AV22" s="32" t="str">
        <f>+AV3</f>
        <v>31/05/2017</v>
      </c>
      <c r="AW22" s="30"/>
      <c r="AX22" s="32" t="str">
        <f>+AX3</f>
        <v>30/06/2017</v>
      </c>
      <c r="AY22" s="30"/>
      <c r="AZ22" s="32" t="str">
        <f>+AZ3</f>
        <v>31/7/2017</v>
      </c>
      <c r="BA22" s="30"/>
      <c r="BB22" s="32" t="str">
        <f>+BB3</f>
        <v>31/8/2017</v>
      </c>
      <c r="BC22" s="30"/>
      <c r="BD22" s="32" t="str">
        <f>+BD3</f>
        <v>30/9/2017</v>
      </c>
      <c r="BE22" s="30"/>
      <c r="BF22" s="32" t="str">
        <f>+BF3</f>
        <v>31/10/2017</v>
      </c>
      <c r="BG22" s="30"/>
      <c r="BH22" s="32" t="str">
        <f>+BH3</f>
        <v>30/11/2017</v>
      </c>
      <c r="BI22" s="30"/>
      <c r="BJ22" s="32" t="str">
        <f>+BJ3</f>
        <v>31/12/2017</v>
      </c>
      <c r="BK22" s="30"/>
      <c r="BL22" s="32" t="str">
        <f>+BL3</f>
        <v>31/01/2018</v>
      </c>
      <c r="BM22" s="30"/>
      <c r="BN22" s="32" t="str">
        <f>+BN3</f>
        <v>28/02/2018</v>
      </c>
      <c r="BO22" s="30"/>
      <c r="BP22" s="32" t="str">
        <f>+BP3</f>
        <v>31/03/2018</v>
      </c>
      <c r="BQ22" s="30"/>
      <c r="BR22" s="32" t="str">
        <f>+BR3</f>
        <v>30/04/2018</v>
      </c>
      <c r="BS22" s="30"/>
      <c r="BT22" s="32" t="str">
        <f>+BT3</f>
        <v>31/05/2018</v>
      </c>
      <c r="BU22" s="30"/>
      <c r="BV22" s="32" t="str">
        <f>+BV3</f>
        <v>30/06/2018</v>
      </c>
      <c r="BW22" s="30"/>
      <c r="BX22" s="32" t="str">
        <f>+BX3</f>
        <v>31/07/2018</v>
      </c>
      <c r="BY22" s="30"/>
      <c r="BZ22" s="32" t="str">
        <f>+BZ3</f>
        <v>31/08/2018</v>
      </c>
      <c r="CA22" s="30"/>
      <c r="CB22" s="32" t="str">
        <f>+CB3</f>
        <v>30/09/2018</v>
      </c>
      <c r="CC22" s="30"/>
      <c r="CD22" s="32" t="str">
        <f>+CD3</f>
        <v>31/10/2018</v>
      </c>
      <c r="CE22" s="30"/>
      <c r="CF22" s="32" t="str">
        <f>+CF3</f>
        <v>30/11/2018</v>
      </c>
      <c r="CG22" s="30"/>
      <c r="CH22" s="32" t="str">
        <f>+CH3</f>
        <v>31/12/2018</v>
      </c>
      <c r="CI22" s="30"/>
      <c r="CJ22" s="32" t="str">
        <f>+CJ3</f>
        <v>31/01/2019</v>
      </c>
      <c r="CK22" s="30"/>
      <c r="CL22" s="32" t="str">
        <f>+CL3</f>
        <v>28/02/2019</v>
      </c>
      <c r="CM22" s="30"/>
      <c r="CN22" s="32" t="str">
        <f>+CN3</f>
        <v>31/03/2019</v>
      </c>
      <c r="CO22" s="30"/>
      <c r="CP22" s="32" t="str">
        <f>+CP3</f>
        <v>30/04/2019</v>
      </c>
      <c r="CQ22" s="30"/>
      <c r="CR22" s="32" t="str">
        <f>+CR3</f>
        <v>31/05/2019</v>
      </c>
      <c r="CS22" s="30"/>
      <c r="CT22" s="32" t="str">
        <f>+CT3</f>
        <v>30/06/2019</v>
      </c>
      <c r="CU22" s="30"/>
      <c r="CV22" s="32" t="str">
        <f>+CV3</f>
        <v>31/07/2019</v>
      </c>
      <c r="CW22" s="30"/>
      <c r="CX22" s="32" t="str">
        <f>+CX3</f>
        <v>31/08/2019</v>
      </c>
      <c r="CY22" s="30"/>
      <c r="CZ22" s="32" t="str">
        <f>+CZ3</f>
        <v>30/09/2019</v>
      </c>
      <c r="DA22" s="30"/>
      <c r="DB22" s="32" t="str">
        <f>+DB3</f>
        <v>31/10/2019</v>
      </c>
      <c r="DC22" s="30"/>
      <c r="DD22" s="32" t="str">
        <f>+DD3</f>
        <v>30/11/2019</v>
      </c>
      <c r="DE22" s="30"/>
      <c r="DF22" s="32" t="str">
        <f>+DF3</f>
        <v>31/12/2019</v>
      </c>
      <c r="DG22" s="30"/>
      <c r="DH22" s="32" t="str">
        <f>+DH3</f>
        <v>31/01/2020</v>
      </c>
      <c r="DI22" s="30"/>
      <c r="DJ22" s="32" t="str">
        <f>+DJ3</f>
        <v>29/02/2020</v>
      </c>
      <c r="DK22" s="30"/>
      <c r="DL22" s="32" t="str">
        <f>+DL3</f>
        <v>31/03/2020</v>
      </c>
      <c r="DM22" s="30"/>
      <c r="DN22" s="32" t="str">
        <f>+DN3</f>
        <v>30/04/2020</v>
      </c>
      <c r="DO22" s="30"/>
      <c r="DP22" s="32" t="str">
        <f>+DP3</f>
        <v>31/05/2020</v>
      </c>
      <c r="DQ22" s="30"/>
      <c r="DR22" s="32" t="str">
        <f>+DR3</f>
        <v>30/06/2020</v>
      </c>
      <c r="DS22" s="30"/>
      <c r="DT22" s="32" t="str">
        <f>+DT3</f>
        <v>31/07/2020</v>
      </c>
      <c r="DU22" s="30"/>
      <c r="DV22" s="32" t="str">
        <f>+DV3</f>
        <v>31/08/2020</v>
      </c>
      <c r="DW22" s="30"/>
      <c r="DX22" s="32" t="str">
        <f>+DX3</f>
        <v>30/09/2020</v>
      </c>
      <c r="DY22" s="30"/>
      <c r="DZ22" s="32" t="str">
        <f>+DZ3</f>
        <v>31/10/2020</v>
      </c>
      <c r="EA22" s="30"/>
      <c r="EB22" s="32" t="str">
        <f>+EB3</f>
        <v>30/11/2020</v>
      </c>
      <c r="EC22" s="30"/>
      <c r="ED22" s="32" t="str">
        <f>+ED3</f>
        <v>31/12/2020</v>
      </c>
      <c r="EE22" s="30"/>
      <c r="EF22" s="32" t="str">
        <f>+EF3</f>
        <v>31/01/2021</v>
      </c>
      <c r="EG22" s="30"/>
      <c r="EH22" s="32" t="str">
        <f>+EH3</f>
        <v>28/02/2021</v>
      </c>
      <c r="EI22" s="30"/>
      <c r="EJ22" s="32" t="str">
        <f>+EJ3</f>
        <v>31/03/2021</v>
      </c>
      <c r="EK22" s="30"/>
      <c r="EL22" s="32" t="str">
        <f>+EL3</f>
        <v>30/04/2021</v>
      </c>
      <c r="EM22" s="30"/>
      <c r="EN22" s="32" t="str">
        <f>+EN3</f>
        <v>31/05/2021</v>
      </c>
      <c r="EO22" s="30"/>
      <c r="EP22" s="32" t="str">
        <f>+EP3</f>
        <v>30/06/2021</v>
      </c>
      <c r="EQ22" s="30"/>
      <c r="ER22" s="32" t="str">
        <f>+ER3</f>
        <v>31/07/2021</v>
      </c>
      <c r="ES22" s="30"/>
      <c r="ET22" s="32" t="str">
        <f>+ET3</f>
        <v>31/08/2021</v>
      </c>
      <c r="EU22" s="30"/>
      <c r="EV22" s="32" t="str">
        <f>+EV3</f>
        <v>30/09/2021</v>
      </c>
      <c r="EW22" s="30"/>
      <c r="EX22" s="32" t="str">
        <f>+EX3</f>
        <v>31/10/2021</v>
      </c>
      <c r="EY22" s="30"/>
      <c r="EZ22" s="32" t="str">
        <f>+EZ3</f>
        <v>30/11/2021</v>
      </c>
      <c r="FA22" s="30"/>
      <c r="FB22" s="32" t="str">
        <f>+FB3</f>
        <v>31/12/2021</v>
      </c>
      <c r="FC22" s="30"/>
      <c r="FD22" s="32" t="str">
        <f>+FD3</f>
        <v>31/01/2022</v>
      </c>
      <c r="FE22" s="30"/>
      <c r="FF22" s="32" t="str">
        <f>+FF3</f>
        <v>28/02/2022</v>
      </c>
      <c r="FG22" s="30"/>
      <c r="FH22" s="32" t="str">
        <f>+FH3</f>
        <v>31/03/2022</v>
      </c>
      <c r="FI22" s="30"/>
      <c r="FJ22" s="32" t="str">
        <f>+FJ3</f>
        <v>30/04/2022</v>
      </c>
      <c r="FK22" s="30"/>
      <c r="FL22" s="32" t="str">
        <f>+FL3</f>
        <v>31/05/2022</v>
      </c>
      <c r="FM22" s="30"/>
      <c r="FN22" s="32" t="str">
        <f>+FN3</f>
        <v>30/06/2022</v>
      </c>
      <c r="FO22" s="30"/>
      <c r="FP22" s="32" t="str">
        <f>+FP3</f>
        <v>31/07/2022</v>
      </c>
      <c r="FQ22" s="30"/>
      <c r="FR22" s="32" t="str">
        <f>+FR3</f>
        <v>31/08/2022</v>
      </c>
      <c r="FS22" s="30"/>
      <c r="FT22" s="32" t="str">
        <f>+FT3</f>
        <v>30/09/2022</v>
      </c>
      <c r="FU22" s="30"/>
    </row>
    <row r="23" spans="1:177" x14ac:dyDescent="0.2">
      <c r="A23" s="2" t="s">
        <v>114</v>
      </c>
      <c r="B23" s="33">
        <v>10000000</v>
      </c>
      <c r="C23" s="30"/>
      <c r="D23" s="33">
        <v>20000000</v>
      </c>
      <c r="E23" s="30"/>
      <c r="F23" s="33">
        <v>15000000</v>
      </c>
      <c r="G23" s="30"/>
      <c r="H23" s="33">
        <v>0</v>
      </c>
      <c r="I23" s="30"/>
      <c r="J23" s="33">
        <v>10000000</v>
      </c>
      <c r="K23" s="30"/>
      <c r="L23" s="33">
        <v>10000000</v>
      </c>
      <c r="M23" s="30"/>
      <c r="N23" s="33">
        <v>10000000</v>
      </c>
      <c r="O23" s="30"/>
      <c r="P23" s="33">
        <v>10000000</v>
      </c>
      <c r="Q23" s="30"/>
      <c r="R23" s="33">
        <v>5000000</v>
      </c>
      <c r="S23" s="30"/>
      <c r="T23" s="33">
        <v>20000000</v>
      </c>
      <c r="U23" s="30"/>
      <c r="V23" s="33">
        <v>15000000</v>
      </c>
      <c r="W23" s="30"/>
      <c r="X23" s="33">
        <v>20000000</v>
      </c>
      <c r="Y23" s="30"/>
      <c r="Z23" s="33">
        <v>15000000</v>
      </c>
      <c r="AA23" s="30"/>
      <c r="AB23" s="33">
        <v>15000000</v>
      </c>
      <c r="AC23" s="30"/>
      <c r="AD23" s="33">
        <v>20000000</v>
      </c>
      <c r="AE23" s="30"/>
      <c r="AF23" s="33">
        <v>15000000</v>
      </c>
      <c r="AG23" s="30"/>
      <c r="AH23" s="33">
        <v>15000000</v>
      </c>
      <c r="AI23" s="30"/>
      <c r="AJ23" s="33">
        <v>30000000</v>
      </c>
      <c r="AK23" s="30"/>
      <c r="AL23" s="33">
        <v>25000000</v>
      </c>
      <c r="AM23" s="30"/>
      <c r="AN23" s="33">
        <v>35000000</v>
      </c>
      <c r="AO23" s="30"/>
      <c r="AP23" s="33">
        <v>45000000</v>
      </c>
      <c r="AQ23" s="30"/>
      <c r="AR23" s="33">
        <v>45000000</v>
      </c>
      <c r="AS23" s="30"/>
      <c r="AT23" s="33">
        <v>55000000</v>
      </c>
      <c r="AU23" s="30"/>
      <c r="AV23" s="33">
        <v>35000000</v>
      </c>
      <c r="AW23" s="30"/>
      <c r="AX23" s="33">
        <v>15000000</v>
      </c>
      <c r="AY23" s="30"/>
      <c r="AZ23" s="33">
        <v>15000000</v>
      </c>
      <c r="BA23" s="30"/>
      <c r="BB23" s="33">
        <v>25000000</v>
      </c>
      <c r="BC23" s="30"/>
      <c r="BD23" s="33">
        <v>30000000</v>
      </c>
      <c r="BE23" s="30"/>
      <c r="BF23" s="33">
        <v>20000000</v>
      </c>
      <c r="BG23" s="30"/>
      <c r="BH23" s="33">
        <v>25000000</v>
      </c>
      <c r="BI23" s="30"/>
      <c r="BJ23" s="33">
        <v>25000000</v>
      </c>
      <c r="BK23" s="30"/>
      <c r="BL23" s="33">
        <v>25000000</v>
      </c>
      <c r="BM23" s="30"/>
      <c r="BN23" s="33">
        <v>25000000</v>
      </c>
      <c r="BO23" s="30"/>
      <c r="BP23" s="33">
        <v>15000000</v>
      </c>
      <c r="BQ23" s="30"/>
      <c r="BR23" s="33">
        <v>30000000</v>
      </c>
      <c r="BS23" s="30"/>
      <c r="BT23" s="33">
        <v>20000000</v>
      </c>
      <c r="BU23" s="30"/>
      <c r="BV23" s="33">
        <v>5000000</v>
      </c>
      <c r="BW23" s="30"/>
      <c r="BX23" s="33">
        <v>15000000</v>
      </c>
      <c r="BY23" s="30"/>
      <c r="BZ23" s="33">
        <v>10000000</v>
      </c>
      <c r="CA23" s="30"/>
      <c r="CB23" s="33">
        <v>15000000</v>
      </c>
      <c r="CC23" s="30"/>
      <c r="CD23" s="33">
        <v>5000000</v>
      </c>
      <c r="CE23" s="30"/>
      <c r="CF23" s="33">
        <v>5000000</v>
      </c>
      <c r="CG23" s="30"/>
      <c r="CH23" s="33">
        <v>5000000</v>
      </c>
      <c r="CI23" s="30"/>
      <c r="CJ23" s="33">
        <v>15000000</v>
      </c>
      <c r="CK23" s="30"/>
      <c r="CL23" s="33">
        <v>10000000</v>
      </c>
      <c r="CM23" s="30"/>
      <c r="CN23" s="33">
        <v>10000000</v>
      </c>
      <c r="CO23" s="30"/>
      <c r="CP23" s="33">
        <v>0</v>
      </c>
      <c r="CQ23" s="30"/>
      <c r="CR23" s="33">
        <v>0</v>
      </c>
      <c r="CS23" s="30"/>
      <c r="CT23" s="33">
        <v>0</v>
      </c>
      <c r="CU23" s="30"/>
      <c r="CV23" s="33">
        <v>10000000</v>
      </c>
      <c r="CW23" s="30"/>
      <c r="CX23" s="33">
        <v>10000000</v>
      </c>
      <c r="CY23" s="30"/>
      <c r="CZ23" s="33">
        <v>5000000</v>
      </c>
      <c r="DA23" s="30"/>
      <c r="DB23" s="33">
        <v>0</v>
      </c>
      <c r="DC23" s="30"/>
      <c r="DD23" s="33">
        <v>5000000</v>
      </c>
      <c r="DE23" s="30"/>
      <c r="DF23" s="33">
        <v>5000000</v>
      </c>
      <c r="DG23" s="30"/>
      <c r="DH23" s="33">
        <v>5000000</v>
      </c>
      <c r="DI23" s="30"/>
      <c r="DJ23" s="33">
        <v>5000000</v>
      </c>
      <c r="DK23" s="30"/>
      <c r="DL23" s="33">
        <v>5000000</v>
      </c>
      <c r="DM23" s="30"/>
      <c r="DN23" s="33">
        <v>0</v>
      </c>
      <c r="DO23" s="30"/>
      <c r="DP23" s="33">
        <v>0</v>
      </c>
      <c r="DQ23" s="30"/>
      <c r="DR23" s="33">
        <v>0</v>
      </c>
      <c r="DS23" s="30"/>
      <c r="DT23" s="33">
        <v>0</v>
      </c>
      <c r="DU23" s="30"/>
      <c r="DV23" s="33">
        <v>30000000</v>
      </c>
      <c r="DW23" s="30"/>
      <c r="DX23" s="33">
        <v>20000000</v>
      </c>
      <c r="DY23" s="30"/>
      <c r="DZ23" s="33">
        <v>30000000</v>
      </c>
      <c r="EA23" s="30"/>
      <c r="EB23" s="33">
        <v>30000000</v>
      </c>
      <c r="EC23" s="30"/>
      <c r="ED23" s="33">
        <v>20000000</v>
      </c>
      <c r="EE23" s="30"/>
      <c r="EF23" s="33">
        <v>20000000</v>
      </c>
      <c r="EG23" s="30"/>
      <c r="EH23" s="33">
        <v>25000000</v>
      </c>
      <c r="EI23" s="30"/>
      <c r="EJ23" s="33">
        <v>25000000</v>
      </c>
      <c r="EK23" s="30"/>
      <c r="EL23" s="33">
        <v>30000000</v>
      </c>
      <c r="EM23" s="30"/>
      <c r="EN23" s="33">
        <v>30000000</v>
      </c>
      <c r="EO23" s="30"/>
      <c r="EP23" s="33">
        <v>25000000</v>
      </c>
      <c r="EQ23" s="30"/>
      <c r="ER23" s="33">
        <v>25000000</v>
      </c>
      <c r="ES23" s="30"/>
      <c r="ET23" s="33">
        <v>25000000</v>
      </c>
      <c r="EU23" s="30"/>
      <c r="EV23" s="33">
        <v>10000000</v>
      </c>
      <c r="EW23" s="30"/>
      <c r="EX23" s="33">
        <v>10000000</v>
      </c>
      <c r="EY23" s="30"/>
      <c r="EZ23" s="33">
        <v>10000000</v>
      </c>
      <c r="FA23" s="30"/>
      <c r="FB23" s="33">
        <v>10000000</v>
      </c>
      <c r="FC23" s="30"/>
      <c r="FD23" s="33">
        <v>10000000</v>
      </c>
      <c r="FE23" s="30"/>
      <c r="FF23" s="33">
        <v>15000000</v>
      </c>
      <c r="FG23" s="30"/>
      <c r="FH23" s="33">
        <v>20000000</v>
      </c>
      <c r="FI23" s="30"/>
      <c r="FJ23" s="33">
        <v>20000000</v>
      </c>
      <c r="FK23" s="30"/>
      <c r="FL23" s="33">
        <v>20000000</v>
      </c>
      <c r="FM23" s="30"/>
      <c r="FN23" s="33">
        <v>15000000</v>
      </c>
      <c r="FO23" s="30"/>
      <c r="FP23" s="33">
        <v>15000000</v>
      </c>
      <c r="FQ23" s="30"/>
      <c r="FR23" s="33">
        <v>25000000</v>
      </c>
      <c r="FS23" s="30"/>
      <c r="FT23" s="33">
        <v>15000000</v>
      </c>
      <c r="FU23" s="30"/>
    </row>
    <row r="24" spans="1:177" x14ac:dyDescent="0.2">
      <c r="A24" s="2" t="s">
        <v>115</v>
      </c>
      <c r="B24" s="33">
        <v>5000000</v>
      </c>
      <c r="C24" s="30"/>
      <c r="D24" s="33">
        <v>25000000</v>
      </c>
      <c r="E24" s="30"/>
      <c r="F24" s="33">
        <v>15000000</v>
      </c>
      <c r="G24" s="30"/>
      <c r="H24" s="33">
        <v>5000000</v>
      </c>
      <c r="I24" s="30"/>
      <c r="J24" s="33">
        <v>20000000</v>
      </c>
      <c r="K24" s="30"/>
      <c r="L24" s="33">
        <v>20000000</v>
      </c>
      <c r="M24" s="30"/>
      <c r="N24" s="33">
        <v>20000000</v>
      </c>
      <c r="O24" s="30"/>
      <c r="P24" s="33">
        <v>20000000</v>
      </c>
      <c r="Q24" s="30"/>
      <c r="R24" s="33">
        <v>20000000</v>
      </c>
      <c r="S24" s="30"/>
      <c r="T24" s="33">
        <v>35000000</v>
      </c>
      <c r="U24" s="30"/>
      <c r="V24" s="33">
        <v>30000000</v>
      </c>
      <c r="W24" s="30"/>
      <c r="X24" s="33">
        <v>50000000</v>
      </c>
      <c r="Y24" s="30"/>
      <c r="Z24" s="33">
        <v>40000000</v>
      </c>
      <c r="AA24" s="30"/>
      <c r="AB24" s="33">
        <v>40000000</v>
      </c>
      <c r="AC24" s="30"/>
      <c r="AD24" s="33">
        <v>45000000</v>
      </c>
      <c r="AE24" s="30"/>
      <c r="AF24" s="33">
        <v>30000000</v>
      </c>
      <c r="AG24" s="30"/>
      <c r="AH24" s="33">
        <v>35000000</v>
      </c>
      <c r="AI24" s="30"/>
      <c r="AJ24" s="33">
        <v>50000000</v>
      </c>
      <c r="AK24" s="30"/>
      <c r="AL24" s="33">
        <v>50000000</v>
      </c>
      <c r="AM24" s="30"/>
      <c r="AN24" s="33">
        <v>45000000</v>
      </c>
      <c r="AO24" s="30"/>
      <c r="AP24" s="33">
        <v>50000000</v>
      </c>
      <c r="AQ24" s="30"/>
      <c r="AR24" s="33">
        <v>45000000</v>
      </c>
      <c r="AS24" s="30"/>
      <c r="AT24" s="33">
        <v>50000000</v>
      </c>
      <c r="AU24" s="30"/>
      <c r="AV24" s="33">
        <v>60000000</v>
      </c>
      <c r="AW24" s="30"/>
      <c r="AX24" s="33">
        <v>40000000</v>
      </c>
      <c r="AY24" s="30"/>
      <c r="AZ24" s="33">
        <v>45000000</v>
      </c>
      <c r="BA24" s="30"/>
      <c r="BB24" s="33">
        <v>40000000</v>
      </c>
      <c r="BC24" s="30"/>
      <c r="BD24" s="33">
        <v>35000000</v>
      </c>
      <c r="BE24" s="30"/>
      <c r="BF24" s="33">
        <v>20000000</v>
      </c>
      <c r="BG24" s="30"/>
      <c r="BH24" s="33">
        <v>20000000</v>
      </c>
      <c r="BI24" s="30"/>
      <c r="BJ24" s="33">
        <v>20000000</v>
      </c>
      <c r="BK24" s="30"/>
      <c r="BL24" s="33">
        <v>35000000</v>
      </c>
      <c r="BM24" s="30"/>
      <c r="BN24" s="33">
        <v>30000000</v>
      </c>
      <c r="BO24" s="30"/>
      <c r="BP24" s="33">
        <v>20000000</v>
      </c>
      <c r="BQ24" s="30"/>
      <c r="BR24" s="33">
        <v>40000000</v>
      </c>
      <c r="BS24" s="30"/>
      <c r="BT24" s="33">
        <v>35000000</v>
      </c>
      <c r="BU24" s="30"/>
      <c r="BV24" s="33">
        <v>15000000</v>
      </c>
      <c r="BW24" s="30"/>
      <c r="BX24" s="33">
        <v>20000000</v>
      </c>
      <c r="BY24" s="30"/>
      <c r="BZ24" s="33">
        <v>15000000</v>
      </c>
      <c r="CA24" s="30"/>
      <c r="CB24" s="33">
        <v>15000000</v>
      </c>
      <c r="CC24" s="30"/>
      <c r="CD24" s="33">
        <v>10000000</v>
      </c>
      <c r="CE24" s="30"/>
      <c r="CF24" s="33">
        <v>10000000</v>
      </c>
      <c r="CG24" s="30"/>
      <c r="CH24" s="33">
        <v>10000000</v>
      </c>
      <c r="CI24" s="30"/>
      <c r="CJ24" s="33">
        <v>15000000</v>
      </c>
      <c r="CK24" s="30"/>
      <c r="CL24" s="33">
        <v>20000000</v>
      </c>
      <c r="CM24" s="30"/>
      <c r="CN24" s="33">
        <v>10000000</v>
      </c>
      <c r="CO24" s="30"/>
      <c r="CP24" s="33">
        <v>20000000</v>
      </c>
      <c r="CQ24" s="30"/>
      <c r="CR24" s="33">
        <v>15000000</v>
      </c>
      <c r="CS24" s="30"/>
      <c r="CT24" s="33">
        <v>10000000</v>
      </c>
      <c r="CU24" s="30"/>
      <c r="CV24" s="33">
        <v>25000000</v>
      </c>
      <c r="CW24" s="30"/>
      <c r="CX24" s="33">
        <v>20000000</v>
      </c>
      <c r="CY24" s="30"/>
      <c r="CZ24" s="33">
        <v>5000000</v>
      </c>
      <c r="DA24" s="30"/>
      <c r="DB24" s="33">
        <v>10000000</v>
      </c>
      <c r="DC24" s="30"/>
      <c r="DD24" s="33">
        <v>25000000</v>
      </c>
      <c r="DE24" s="30"/>
      <c r="DF24" s="33">
        <v>25000000</v>
      </c>
      <c r="DG24" s="30"/>
      <c r="DH24" s="33">
        <v>35000000</v>
      </c>
      <c r="DI24" s="30"/>
      <c r="DJ24" s="33">
        <v>35000000</v>
      </c>
      <c r="DK24" s="30"/>
      <c r="DL24" s="33">
        <v>25000000</v>
      </c>
      <c r="DM24" s="30"/>
      <c r="DN24" s="33">
        <v>25000000</v>
      </c>
      <c r="DO24" s="30"/>
      <c r="DP24" s="33">
        <v>10000000</v>
      </c>
      <c r="DQ24" s="30"/>
      <c r="DR24" s="33">
        <v>5000000</v>
      </c>
      <c r="DS24" s="30"/>
      <c r="DT24" s="33">
        <v>20000000</v>
      </c>
      <c r="DU24" s="30"/>
      <c r="DV24" s="33">
        <v>30000000</v>
      </c>
      <c r="DW24" s="30"/>
      <c r="DX24" s="33">
        <v>15000000</v>
      </c>
      <c r="DY24" s="30"/>
      <c r="DZ24" s="33">
        <v>20000000</v>
      </c>
      <c r="EA24" s="30"/>
      <c r="EB24" s="33">
        <v>25000000</v>
      </c>
      <c r="EC24" s="30"/>
      <c r="ED24" s="33">
        <v>45000000</v>
      </c>
      <c r="EE24" s="30"/>
      <c r="EF24" s="33">
        <v>55000000</v>
      </c>
      <c r="EG24" s="30"/>
      <c r="EH24" s="33">
        <v>55000000</v>
      </c>
      <c r="EI24" s="30"/>
      <c r="EJ24" s="33">
        <v>50000000</v>
      </c>
      <c r="EK24" s="30"/>
      <c r="EL24" s="33">
        <v>55000000</v>
      </c>
      <c r="EM24" s="30"/>
      <c r="EN24" s="33">
        <v>50000000</v>
      </c>
      <c r="EO24" s="30"/>
      <c r="EP24" s="33">
        <v>45000000</v>
      </c>
      <c r="EQ24" s="30"/>
      <c r="ER24" s="33">
        <v>35000000</v>
      </c>
      <c r="ES24" s="30"/>
      <c r="ET24" s="33">
        <v>40000000</v>
      </c>
      <c r="EU24" s="30"/>
      <c r="EV24" s="33">
        <v>40000000</v>
      </c>
      <c r="EW24" s="30"/>
      <c r="EX24" s="33">
        <v>35000000</v>
      </c>
      <c r="EY24" s="30"/>
      <c r="EZ24" s="33">
        <v>60000000</v>
      </c>
      <c r="FA24" s="30"/>
      <c r="FB24" s="33">
        <v>50000000</v>
      </c>
      <c r="FC24" s="30"/>
      <c r="FD24" s="33">
        <v>45000000</v>
      </c>
      <c r="FE24" s="30"/>
      <c r="FF24" s="33">
        <v>50000000</v>
      </c>
      <c r="FG24" s="30"/>
      <c r="FH24" s="33">
        <v>55000000</v>
      </c>
      <c r="FI24" s="30"/>
      <c r="FJ24" s="33">
        <v>55000000</v>
      </c>
      <c r="FK24" s="30"/>
      <c r="FL24" s="33">
        <v>45000000</v>
      </c>
      <c r="FM24" s="30"/>
      <c r="FN24" s="33">
        <v>40000000</v>
      </c>
      <c r="FO24" s="30"/>
      <c r="FP24" s="33">
        <v>35000000</v>
      </c>
      <c r="FQ24" s="30"/>
      <c r="FR24" s="33">
        <v>50000000</v>
      </c>
      <c r="FS24" s="30"/>
      <c r="FT24" s="33">
        <v>30000000</v>
      </c>
      <c r="FU24" s="30"/>
    </row>
    <row r="25" spans="1:177" x14ac:dyDescent="0.2">
      <c r="A25" s="2" t="s">
        <v>116</v>
      </c>
      <c r="B25" s="33">
        <v>0</v>
      </c>
      <c r="C25" s="30"/>
      <c r="D25" s="33">
        <v>5000000</v>
      </c>
      <c r="E25" s="30"/>
      <c r="F25" s="33">
        <v>5000000</v>
      </c>
      <c r="G25" s="30"/>
      <c r="H25" s="33">
        <v>0</v>
      </c>
      <c r="I25" s="30"/>
      <c r="J25" s="33">
        <v>0</v>
      </c>
      <c r="K25" s="30"/>
      <c r="L25" s="33">
        <v>0</v>
      </c>
      <c r="M25" s="30"/>
      <c r="N25" s="33">
        <v>0</v>
      </c>
      <c r="O25" s="30"/>
      <c r="P25" s="33">
        <v>0</v>
      </c>
      <c r="Q25" s="30"/>
      <c r="R25" s="33">
        <v>0</v>
      </c>
      <c r="S25" s="30"/>
      <c r="T25" s="33">
        <v>0</v>
      </c>
      <c r="U25" s="30"/>
      <c r="V25" s="33">
        <v>0</v>
      </c>
      <c r="W25" s="30"/>
      <c r="X25" s="33">
        <v>0</v>
      </c>
      <c r="Y25" s="30"/>
      <c r="Z25" s="33">
        <v>0</v>
      </c>
      <c r="AA25" s="30"/>
      <c r="AB25" s="33">
        <v>0</v>
      </c>
      <c r="AC25" s="30"/>
      <c r="AD25" s="33">
        <v>0</v>
      </c>
      <c r="AE25" s="30"/>
      <c r="AF25" s="33">
        <v>0</v>
      </c>
      <c r="AG25" s="30"/>
      <c r="AH25" s="33">
        <v>0</v>
      </c>
      <c r="AI25" s="30"/>
      <c r="AJ25" s="33">
        <v>0</v>
      </c>
      <c r="AK25" s="30"/>
      <c r="AL25" s="33">
        <v>0</v>
      </c>
      <c r="AM25" s="30"/>
      <c r="AN25" s="33">
        <v>0</v>
      </c>
      <c r="AO25" s="30"/>
      <c r="AP25" s="33">
        <v>0</v>
      </c>
      <c r="AQ25" s="30"/>
      <c r="AR25" s="33">
        <v>0</v>
      </c>
      <c r="AS25" s="30"/>
      <c r="AT25" s="33">
        <v>0</v>
      </c>
      <c r="AU25" s="30"/>
      <c r="AV25" s="33">
        <v>0</v>
      </c>
      <c r="AW25" s="30"/>
      <c r="AX25" s="33">
        <v>0</v>
      </c>
      <c r="AY25" s="30"/>
      <c r="AZ25" s="33">
        <v>5000000</v>
      </c>
      <c r="BA25" s="30"/>
      <c r="BB25" s="33">
        <v>10000000</v>
      </c>
      <c r="BC25" s="30"/>
      <c r="BD25" s="33">
        <v>5000000</v>
      </c>
      <c r="BE25" s="30"/>
      <c r="BF25" s="33">
        <v>5000000</v>
      </c>
      <c r="BG25" s="30"/>
      <c r="BH25" s="33">
        <v>15000000</v>
      </c>
      <c r="BI25" s="30"/>
      <c r="BJ25" s="33">
        <v>15000000</v>
      </c>
      <c r="BK25" s="30"/>
      <c r="BL25" s="33">
        <v>20000000</v>
      </c>
      <c r="BM25" s="30"/>
      <c r="BN25" s="33">
        <v>20000000</v>
      </c>
      <c r="BO25" s="30"/>
      <c r="BP25" s="33">
        <v>15000000</v>
      </c>
      <c r="BQ25" s="30"/>
      <c r="BR25" s="33">
        <v>25000000</v>
      </c>
      <c r="BS25" s="30"/>
      <c r="BT25" s="33">
        <v>20000000</v>
      </c>
      <c r="BU25" s="30"/>
      <c r="BV25" s="33">
        <v>10000000</v>
      </c>
      <c r="BW25" s="30"/>
      <c r="BX25" s="33">
        <v>5000000</v>
      </c>
      <c r="BY25" s="30"/>
      <c r="BZ25" s="33">
        <v>5000000</v>
      </c>
      <c r="CA25" s="30"/>
      <c r="CB25" s="33">
        <v>0</v>
      </c>
      <c r="CC25" s="30"/>
      <c r="CD25" s="33">
        <v>0</v>
      </c>
      <c r="CE25" s="30"/>
      <c r="CF25" s="33">
        <v>0</v>
      </c>
      <c r="CG25" s="30"/>
      <c r="CH25" s="33">
        <v>0</v>
      </c>
      <c r="CI25" s="30"/>
      <c r="CJ25" s="33">
        <v>0</v>
      </c>
      <c r="CK25" s="30"/>
      <c r="CL25" s="33">
        <v>0</v>
      </c>
      <c r="CM25" s="30"/>
      <c r="CN25" s="33">
        <v>5000000</v>
      </c>
      <c r="CO25" s="30"/>
      <c r="CP25" s="33">
        <v>10000000</v>
      </c>
      <c r="CQ25" s="30"/>
      <c r="CR25" s="33">
        <v>10000000</v>
      </c>
      <c r="CS25" s="30"/>
      <c r="CT25" s="33">
        <v>0</v>
      </c>
      <c r="CU25" s="30"/>
      <c r="CV25" s="33">
        <v>0</v>
      </c>
      <c r="CW25" s="30"/>
      <c r="CX25" s="33">
        <v>0</v>
      </c>
      <c r="CY25" s="30"/>
      <c r="CZ25" s="33">
        <v>0</v>
      </c>
      <c r="DA25" s="30"/>
      <c r="DB25" s="33">
        <v>0</v>
      </c>
      <c r="DC25" s="30"/>
      <c r="DD25" s="33">
        <v>10000000</v>
      </c>
      <c r="DE25" s="30"/>
      <c r="DF25" s="33">
        <v>10000000</v>
      </c>
      <c r="DG25" s="30"/>
      <c r="DH25" s="33">
        <v>15000000</v>
      </c>
      <c r="DI25" s="30"/>
      <c r="DJ25" s="33">
        <v>20000000</v>
      </c>
      <c r="DK25" s="30"/>
      <c r="DL25" s="33">
        <v>15000000</v>
      </c>
      <c r="DM25" s="30"/>
      <c r="DN25" s="33">
        <v>5000000</v>
      </c>
      <c r="DO25" s="30"/>
      <c r="DP25" s="33">
        <v>5000000</v>
      </c>
      <c r="DQ25" s="30"/>
      <c r="DR25" s="33">
        <v>0</v>
      </c>
      <c r="DS25" s="30"/>
      <c r="DT25" s="33">
        <v>35000000</v>
      </c>
      <c r="DU25" s="30"/>
      <c r="DV25" s="33">
        <v>15000000</v>
      </c>
      <c r="DW25" s="30"/>
      <c r="DX25" s="33">
        <v>15000000</v>
      </c>
      <c r="DY25" s="30"/>
      <c r="DZ25" s="33">
        <v>20000000</v>
      </c>
      <c r="EA25" s="30"/>
      <c r="EB25" s="33">
        <v>20000000</v>
      </c>
      <c r="EC25" s="30"/>
      <c r="ED25" s="33">
        <v>25000000</v>
      </c>
      <c r="EE25" s="30"/>
      <c r="EF25" s="33">
        <v>15000000</v>
      </c>
      <c r="EG25" s="30"/>
      <c r="EH25" s="33">
        <v>10000000</v>
      </c>
      <c r="EI25" s="30"/>
      <c r="EJ25" s="33">
        <v>10000000</v>
      </c>
      <c r="EK25" s="30"/>
      <c r="EL25" s="33">
        <v>5000000</v>
      </c>
      <c r="EM25" s="30"/>
      <c r="EN25" s="33">
        <v>10000000</v>
      </c>
      <c r="EO25" s="30"/>
      <c r="EP25" s="33">
        <v>10000000</v>
      </c>
      <c r="EQ25" s="30"/>
      <c r="ER25" s="33">
        <v>10000000</v>
      </c>
      <c r="ES25" s="30"/>
      <c r="ET25" s="33">
        <v>15000000</v>
      </c>
      <c r="EU25" s="30"/>
      <c r="EV25" s="33">
        <v>15000000</v>
      </c>
      <c r="EW25" s="30"/>
      <c r="EX25" s="33">
        <v>10000000</v>
      </c>
      <c r="EY25" s="30"/>
      <c r="EZ25" s="33">
        <v>20000000</v>
      </c>
      <c r="FA25" s="30"/>
      <c r="FB25" s="33">
        <v>15000000</v>
      </c>
      <c r="FC25" s="30"/>
      <c r="FD25" s="33">
        <v>20000000</v>
      </c>
      <c r="FE25" s="30"/>
      <c r="FF25" s="33">
        <v>15000000</v>
      </c>
      <c r="FG25" s="30"/>
      <c r="FH25" s="33">
        <v>20000000</v>
      </c>
      <c r="FI25" s="30"/>
      <c r="FJ25" s="33">
        <v>10000000</v>
      </c>
      <c r="FK25" s="30"/>
      <c r="FL25" s="33">
        <v>5000000</v>
      </c>
      <c r="FM25" s="30"/>
      <c r="FN25" s="33">
        <v>5000000</v>
      </c>
      <c r="FO25" s="30"/>
      <c r="FP25" s="33">
        <v>5000000</v>
      </c>
      <c r="FQ25" s="30"/>
      <c r="FR25" s="33">
        <v>0</v>
      </c>
      <c r="FS25" s="30"/>
      <c r="FT25" s="33">
        <v>0</v>
      </c>
      <c r="FU25" s="30"/>
    </row>
    <row r="26" spans="1:177" x14ac:dyDescent="0.2">
      <c r="A26" s="2" t="s">
        <v>117</v>
      </c>
      <c r="B26" s="33">
        <v>5000000</v>
      </c>
      <c r="C26" s="30"/>
      <c r="D26" s="33">
        <v>20000000</v>
      </c>
      <c r="E26" s="30"/>
      <c r="F26" s="33">
        <v>20000000</v>
      </c>
      <c r="G26" s="30"/>
      <c r="H26" s="33">
        <v>0</v>
      </c>
      <c r="I26" s="30"/>
      <c r="J26" s="33">
        <v>10000000</v>
      </c>
      <c r="K26" s="30"/>
      <c r="L26" s="33">
        <v>10000000</v>
      </c>
      <c r="M26" s="30"/>
      <c r="N26" s="33">
        <v>10000000</v>
      </c>
      <c r="O26" s="30"/>
      <c r="P26" s="33">
        <v>10000000</v>
      </c>
      <c r="Q26" s="30"/>
      <c r="R26" s="33">
        <v>5000000</v>
      </c>
      <c r="S26" s="30"/>
      <c r="T26" s="33">
        <v>0</v>
      </c>
      <c r="U26" s="30"/>
      <c r="V26" s="33">
        <v>0</v>
      </c>
      <c r="W26" s="30"/>
      <c r="X26" s="33">
        <v>20000000</v>
      </c>
      <c r="Y26" s="30"/>
      <c r="Z26" s="33">
        <v>30000000</v>
      </c>
      <c r="AA26" s="30"/>
      <c r="AB26" s="33">
        <v>25000000</v>
      </c>
      <c r="AC26" s="30"/>
      <c r="AD26" s="33">
        <v>25000000</v>
      </c>
      <c r="AE26" s="30"/>
      <c r="AF26" s="33">
        <v>10000000</v>
      </c>
      <c r="AG26" s="30"/>
      <c r="AH26" s="33">
        <v>25000000</v>
      </c>
      <c r="AI26" s="30"/>
      <c r="AJ26" s="33">
        <v>35000000</v>
      </c>
      <c r="AK26" s="30"/>
      <c r="AL26" s="33">
        <v>30000000</v>
      </c>
      <c r="AM26" s="30"/>
      <c r="AN26" s="33">
        <v>30000000</v>
      </c>
      <c r="AO26" s="30"/>
      <c r="AP26" s="33">
        <v>40000000</v>
      </c>
      <c r="AQ26" s="30"/>
      <c r="AR26" s="33">
        <v>35000000</v>
      </c>
      <c r="AS26" s="30"/>
      <c r="AT26" s="33">
        <v>30000000</v>
      </c>
      <c r="AU26" s="30"/>
      <c r="AV26" s="33">
        <v>40000000</v>
      </c>
      <c r="AW26" s="30"/>
      <c r="AX26" s="33">
        <v>30000000</v>
      </c>
      <c r="AY26" s="30"/>
      <c r="AZ26" s="33">
        <v>30000000</v>
      </c>
      <c r="BA26" s="30"/>
      <c r="BB26" s="33">
        <v>30000000</v>
      </c>
      <c r="BC26" s="30"/>
      <c r="BD26" s="33">
        <v>25000000</v>
      </c>
      <c r="BE26" s="30"/>
      <c r="BF26" s="33">
        <v>15000000</v>
      </c>
      <c r="BG26" s="30"/>
      <c r="BH26" s="33">
        <v>20000000</v>
      </c>
      <c r="BI26" s="30"/>
      <c r="BJ26" s="33">
        <v>20000000</v>
      </c>
      <c r="BK26" s="30"/>
      <c r="BL26" s="33">
        <v>25000000</v>
      </c>
      <c r="BM26" s="30"/>
      <c r="BN26" s="33">
        <v>20000000</v>
      </c>
      <c r="BO26" s="30"/>
      <c r="BP26" s="33">
        <v>15000000</v>
      </c>
      <c r="BQ26" s="30"/>
      <c r="BR26" s="33">
        <v>35000000</v>
      </c>
      <c r="BS26" s="30"/>
      <c r="BT26" s="33">
        <v>30000000</v>
      </c>
      <c r="BU26" s="30"/>
      <c r="BV26" s="33">
        <v>10000000</v>
      </c>
      <c r="BW26" s="30"/>
      <c r="BX26" s="33">
        <v>20000000</v>
      </c>
      <c r="BY26" s="30"/>
      <c r="BZ26" s="33">
        <v>15000000</v>
      </c>
      <c r="CA26" s="30"/>
      <c r="CB26" s="33">
        <v>10000000</v>
      </c>
      <c r="CC26" s="30"/>
      <c r="CD26" s="33">
        <v>5000000</v>
      </c>
      <c r="CE26" s="30"/>
      <c r="CF26" s="33">
        <v>10000000</v>
      </c>
      <c r="CG26" s="30"/>
      <c r="CH26" s="33">
        <v>10000000</v>
      </c>
      <c r="CI26" s="30"/>
      <c r="CJ26" s="33">
        <v>10000000</v>
      </c>
      <c r="CK26" s="30"/>
      <c r="CL26" s="33">
        <v>15000000</v>
      </c>
      <c r="CM26" s="30"/>
      <c r="CN26" s="33">
        <v>15000000</v>
      </c>
      <c r="CO26" s="30"/>
      <c r="CP26" s="33">
        <v>20000000</v>
      </c>
      <c r="CQ26" s="30"/>
      <c r="CR26" s="33">
        <v>10000000</v>
      </c>
      <c r="CS26" s="30"/>
      <c r="CT26" s="33">
        <v>5000000</v>
      </c>
      <c r="CU26" s="30"/>
      <c r="CV26" s="33">
        <v>15000000</v>
      </c>
      <c r="CW26" s="30"/>
      <c r="CX26" s="33">
        <v>5000000</v>
      </c>
      <c r="CY26" s="30"/>
      <c r="CZ26" s="33">
        <v>0</v>
      </c>
      <c r="DA26" s="30"/>
      <c r="DB26" s="33">
        <v>10000000</v>
      </c>
      <c r="DC26" s="30"/>
      <c r="DD26" s="33">
        <v>25000000</v>
      </c>
      <c r="DE26" s="30"/>
      <c r="DF26" s="33">
        <v>25000000</v>
      </c>
      <c r="DG26" s="30"/>
      <c r="DH26" s="33">
        <v>25000000</v>
      </c>
      <c r="DI26" s="30"/>
      <c r="DJ26" s="33">
        <v>35000000</v>
      </c>
      <c r="DK26" s="30"/>
      <c r="DL26" s="33">
        <v>20000000</v>
      </c>
      <c r="DM26" s="30"/>
      <c r="DN26" s="33">
        <v>15000000</v>
      </c>
      <c r="DO26" s="30"/>
      <c r="DP26" s="33">
        <v>15000000</v>
      </c>
      <c r="DQ26" s="30"/>
      <c r="DR26" s="33">
        <v>10000000</v>
      </c>
      <c r="DS26" s="30"/>
      <c r="DT26" s="33">
        <v>10000000</v>
      </c>
      <c r="DU26" s="30"/>
      <c r="DV26" s="33">
        <v>45000000</v>
      </c>
      <c r="DW26" s="30"/>
      <c r="DX26" s="33">
        <v>30000000</v>
      </c>
      <c r="DY26" s="30"/>
      <c r="DZ26" s="33">
        <v>40000000</v>
      </c>
      <c r="EA26" s="30"/>
      <c r="EB26" s="33">
        <v>45000000</v>
      </c>
      <c r="EC26" s="30"/>
      <c r="ED26" s="33">
        <v>60000000</v>
      </c>
      <c r="EE26" s="30"/>
      <c r="EF26" s="33">
        <v>60000000</v>
      </c>
      <c r="EG26" s="30"/>
      <c r="EH26" s="33">
        <v>55000000</v>
      </c>
      <c r="EI26" s="30"/>
      <c r="EJ26" s="33">
        <v>45000000</v>
      </c>
      <c r="EK26" s="30"/>
      <c r="EL26" s="33">
        <v>35000000</v>
      </c>
      <c r="EM26" s="30"/>
      <c r="EN26" s="33">
        <v>30000000</v>
      </c>
      <c r="EO26" s="30"/>
      <c r="EP26" s="33">
        <v>20000000</v>
      </c>
      <c r="EQ26" s="30"/>
      <c r="ER26" s="33">
        <v>15000000</v>
      </c>
      <c r="ES26" s="30"/>
      <c r="ET26" s="33">
        <v>30000000</v>
      </c>
      <c r="EU26" s="30"/>
      <c r="EV26" s="33">
        <v>30000000</v>
      </c>
      <c r="EW26" s="30"/>
      <c r="EX26" s="33">
        <v>35000000</v>
      </c>
      <c r="EY26" s="30"/>
      <c r="EZ26" s="33">
        <v>50000000</v>
      </c>
      <c r="FA26" s="30"/>
      <c r="FB26" s="33">
        <v>45000000</v>
      </c>
      <c r="FC26" s="30"/>
      <c r="FD26" s="33">
        <v>55000000</v>
      </c>
      <c r="FE26" s="30"/>
      <c r="FF26" s="33">
        <v>55000000</v>
      </c>
      <c r="FG26" s="30"/>
      <c r="FH26" s="33">
        <v>50000000</v>
      </c>
      <c r="FI26" s="30"/>
      <c r="FJ26" s="33">
        <v>45000000</v>
      </c>
      <c r="FK26" s="30"/>
      <c r="FL26" s="33">
        <v>40000000</v>
      </c>
      <c r="FM26" s="30"/>
      <c r="FN26" s="33">
        <v>30000000</v>
      </c>
      <c r="FO26" s="30"/>
      <c r="FP26" s="33">
        <v>25000000</v>
      </c>
      <c r="FQ26" s="30"/>
      <c r="FR26" s="33">
        <v>30000000</v>
      </c>
      <c r="FS26" s="30"/>
      <c r="FT26" s="33">
        <v>30000000</v>
      </c>
      <c r="FU26" s="30"/>
    </row>
    <row r="27" spans="1:177" x14ac:dyDescent="0.2">
      <c r="A27" s="2" t="s">
        <v>118</v>
      </c>
      <c r="B27" s="33">
        <v>10000000</v>
      </c>
      <c r="C27" s="30"/>
      <c r="D27" s="33">
        <v>30000000</v>
      </c>
      <c r="E27" s="30"/>
      <c r="F27" s="33">
        <v>10000000</v>
      </c>
      <c r="G27" s="30"/>
      <c r="H27" s="33">
        <v>5000000</v>
      </c>
      <c r="I27" s="30"/>
      <c r="J27" s="33">
        <v>15000000</v>
      </c>
      <c r="K27" s="30"/>
      <c r="L27" s="33">
        <v>15000000</v>
      </c>
      <c r="M27" s="30"/>
      <c r="N27" s="33">
        <v>15000000</v>
      </c>
      <c r="O27" s="30"/>
      <c r="P27" s="33">
        <v>30000000</v>
      </c>
      <c r="Q27" s="30"/>
      <c r="R27" s="33">
        <v>30000000</v>
      </c>
      <c r="S27" s="30"/>
      <c r="T27" s="33">
        <v>25000000</v>
      </c>
      <c r="U27" s="30"/>
      <c r="V27" s="33">
        <v>25000000</v>
      </c>
      <c r="W27" s="30"/>
      <c r="X27" s="33">
        <v>30000000</v>
      </c>
      <c r="Y27" s="30"/>
      <c r="Z27" s="33">
        <v>5000000</v>
      </c>
      <c r="AA27" s="30"/>
      <c r="AB27" s="33">
        <v>30000000</v>
      </c>
      <c r="AC27" s="30"/>
      <c r="AD27" s="33">
        <v>30000000</v>
      </c>
      <c r="AE27" s="30"/>
      <c r="AF27" s="33">
        <v>15000000</v>
      </c>
      <c r="AG27" s="30"/>
      <c r="AH27" s="33">
        <v>25000000</v>
      </c>
      <c r="AI27" s="30"/>
      <c r="AJ27" s="33">
        <v>40000000</v>
      </c>
      <c r="AK27" s="30"/>
      <c r="AL27" s="33">
        <v>35000000</v>
      </c>
      <c r="AM27" s="30"/>
      <c r="AN27" s="33">
        <v>40000000</v>
      </c>
      <c r="AO27" s="30"/>
      <c r="AP27" s="33">
        <v>30000000</v>
      </c>
      <c r="AQ27" s="30"/>
      <c r="AR27" s="33">
        <v>30000000</v>
      </c>
      <c r="AS27" s="30"/>
      <c r="AT27" s="33">
        <v>20000000</v>
      </c>
      <c r="AU27" s="30"/>
      <c r="AV27" s="33">
        <v>15000000</v>
      </c>
      <c r="AW27" s="30"/>
      <c r="AX27" s="33">
        <v>5000000</v>
      </c>
      <c r="AY27" s="30"/>
      <c r="AZ27" s="33">
        <v>25000000</v>
      </c>
      <c r="BA27" s="30"/>
      <c r="BB27" s="33">
        <v>25000000</v>
      </c>
      <c r="BC27" s="30"/>
      <c r="BD27" s="33">
        <v>25000000</v>
      </c>
      <c r="BE27" s="30"/>
      <c r="BF27" s="33">
        <v>20000000</v>
      </c>
      <c r="BG27" s="30"/>
      <c r="BH27" s="33">
        <v>25000000</v>
      </c>
      <c r="BI27" s="30"/>
      <c r="BJ27" s="33">
        <v>25000000</v>
      </c>
      <c r="BK27" s="30"/>
      <c r="BL27" s="33">
        <v>30000000</v>
      </c>
      <c r="BM27" s="30"/>
      <c r="BN27" s="33">
        <v>20000000</v>
      </c>
      <c r="BO27" s="30"/>
      <c r="BP27" s="33">
        <v>15000000</v>
      </c>
      <c r="BQ27" s="30"/>
      <c r="BR27" s="33">
        <v>10000000</v>
      </c>
      <c r="BS27" s="30"/>
      <c r="BT27" s="33">
        <v>5000000</v>
      </c>
      <c r="BU27" s="30"/>
      <c r="BV27" s="33">
        <v>5000000</v>
      </c>
      <c r="BW27" s="30"/>
      <c r="BX27" s="33">
        <v>15000000</v>
      </c>
      <c r="BY27" s="30"/>
      <c r="BZ27" s="33">
        <v>10000000</v>
      </c>
      <c r="CA27" s="30"/>
      <c r="CB27" s="33">
        <v>5000000</v>
      </c>
      <c r="CC27" s="30"/>
      <c r="CD27" s="33">
        <v>5000000</v>
      </c>
      <c r="CE27" s="30"/>
      <c r="CF27" s="33">
        <v>0</v>
      </c>
      <c r="CG27" s="30"/>
      <c r="CH27" s="33">
        <v>0</v>
      </c>
      <c r="CI27" s="30"/>
      <c r="CJ27" s="33">
        <v>0</v>
      </c>
      <c r="CK27" s="30"/>
      <c r="CL27" s="33">
        <v>0</v>
      </c>
      <c r="CM27" s="30"/>
      <c r="CN27" s="33">
        <v>0</v>
      </c>
      <c r="CO27" s="30"/>
      <c r="CP27" s="33">
        <v>0</v>
      </c>
      <c r="CQ27" s="30"/>
      <c r="CR27" s="33">
        <v>0</v>
      </c>
      <c r="CS27" s="30"/>
      <c r="CT27" s="33">
        <v>0</v>
      </c>
      <c r="CU27" s="30"/>
      <c r="CV27" s="33">
        <v>0</v>
      </c>
      <c r="CW27" s="30"/>
      <c r="CX27" s="33">
        <v>0</v>
      </c>
      <c r="CY27" s="30"/>
      <c r="CZ27" s="33">
        <v>0</v>
      </c>
      <c r="DA27" s="30"/>
      <c r="DB27" s="33">
        <v>0</v>
      </c>
      <c r="DC27" s="30"/>
      <c r="DD27" s="33">
        <v>0</v>
      </c>
      <c r="DE27" s="30"/>
      <c r="DF27" s="33">
        <v>0</v>
      </c>
      <c r="DG27" s="30"/>
      <c r="DH27" s="33">
        <v>5000000</v>
      </c>
      <c r="DI27" s="30"/>
      <c r="DJ27" s="33">
        <v>5000000</v>
      </c>
      <c r="DK27" s="30"/>
      <c r="DL27" s="33">
        <v>5000000</v>
      </c>
      <c r="DM27" s="30"/>
      <c r="DN27" s="33">
        <v>5000000</v>
      </c>
      <c r="DO27" s="30"/>
      <c r="DP27" s="33">
        <v>0</v>
      </c>
      <c r="DQ27" s="30"/>
      <c r="DR27" s="33">
        <v>0</v>
      </c>
      <c r="DS27" s="30"/>
      <c r="DT27" s="33">
        <v>30000000</v>
      </c>
      <c r="DU27" s="30"/>
      <c r="DV27" s="33">
        <v>0</v>
      </c>
      <c r="DW27" s="30"/>
      <c r="DX27" s="33">
        <v>0</v>
      </c>
      <c r="DY27" s="30"/>
      <c r="DZ27" s="33">
        <v>0</v>
      </c>
      <c r="EA27" s="30"/>
      <c r="EB27" s="33">
        <v>5000000</v>
      </c>
      <c r="EC27" s="30"/>
      <c r="ED27" s="33">
        <v>5000000</v>
      </c>
      <c r="EE27" s="30"/>
      <c r="EF27" s="33">
        <v>5000000</v>
      </c>
      <c r="EG27" s="30"/>
      <c r="EH27" s="33">
        <v>5000000</v>
      </c>
      <c r="EI27" s="30"/>
      <c r="EJ27" s="33">
        <v>5000000</v>
      </c>
      <c r="EK27" s="30"/>
      <c r="EL27" s="33">
        <v>5000000</v>
      </c>
      <c r="EM27" s="30"/>
      <c r="EN27" s="33">
        <v>0</v>
      </c>
      <c r="EO27" s="30"/>
      <c r="EP27" s="33">
        <v>0</v>
      </c>
      <c r="EQ27" s="30"/>
      <c r="ER27" s="33">
        <v>0</v>
      </c>
      <c r="ES27" s="30"/>
      <c r="ET27" s="33">
        <v>0</v>
      </c>
      <c r="EU27" s="30"/>
      <c r="EV27" s="33">
        <v>0</v>
      </c>
      <c r="EW27" s="30"/>
      <c r="EX27" s="33">
        <v>0</v>
      </c>
      <c r="EY27" s="30"/>
      <c r="EZ27" s="33">
        <v>0</v>
      </c>
      <c r="FA27" s="30"/>
      <c r="FB27" s="33">
        <v>0</v>
      </c>
      <c r="FC27" s="30"/>
      <c r="FD27" s="33">
        <v>0</v>
      </c>
      <c r="FE27" s="30"/>
      <c r="FF27" s="33">
        <v>0</v>
      </c>
      <c r="FG27" s="30"/>
      <c r="FH27" s="33">
        <v>0</v>
      </c>
      <c r="FI27" s="30"/>
      <c r="FJ27" s="33">
        <v>0</v>
      </c>
      <c r="FK27" s="30"/>
      <c r="FL27" s="33">
        <v>0</v>
      </c>
      <c r="FM27" s="30"/>
      <c r="FN27" s="33">
        <v>0</v>
      </c>
      <c r="FO27" s="30"/>
      <c r="FP27" s="33">
        <v>0</v>
      </c>
      <c r="FQ27" s="30"/>
      <c r="FR27" s="33">
        <v>0</v>
      </c>
      <c r="FS27" s="30"/>
      <c r="FT27" s="33">
        <v>0</v>
      </c>
      <c r="FU27" s="30"/>
    </row>
    <row r="28" spans="1:177" x14ac:dyDescent="0.2">
      <c r="A28" s="2" t="s">
        <v>119</v>
      </c>
      <c r="B28" s="34">
        <f>SUM(B23:B27)</f>
        <v>30000000</v>
      </c>
      <c r="C28" s="30"/>
      <c r="D28" s="34">
        <f>SUM(D23:D27)</f>
        <v>100000000</v>
      </c>
      <c r="E28" s="30"/>
      <c r="F28" s="34">
        <f>SUM(F23:F27)</f>
        <v>65000000</v>
      </c>
      <c r="G28" s="30"/>
      <c r="H28" s="34">
        <f>SUM(H23:H27)</f>
        <v>10000000</v>
      </c>
      <c r="I28" s="30"/>
      <c r="J28" s="34">
        <f>SUM(J23:J27)</f>
        <v>55000000</v>
      </c>
      <c r="K28" s="30"/>
      <c r="L28" s="34">
        <f>SUM(L23:L27)</f>
        <v>55000000</v>
      </c>
      <c r="M28" s="30"/>
      <c r="N28" s="34">
        <f>SUM(N23:N27)</f>
        <v>55000000</v>
      </c>
      <c r="O28" s="30"/>
      <c r="P28" s="34">
        <f>SUM(P23:P27)</f>
        <v>70000000</v>
      </c>
      <c r="Q28" s="30"/>
      <c r="R28" s="34">
        <f>SUM(R23:R27)</f>
        <v>60000000</v>
      </c>
      <c r="S28" s="30"/>
      <c r="T28" s="34">
        <f>SUM(T23:T27)</f>
        <v>80000000</v>
      </c>
      <c r="U28" s="30"/>
      <c r="V28" s="34">
        <f>SUM(V23:V27)</f>
        <v>70000000</v>
      </c>
      <c r="W28" s="30"/>
      <c r="X28" s="34">
        <f>SUM(X23:X27)</f>
        <v>120000000</v>
      </c>
      <c r="Y28" s="30"/>
      <c r="Z28" s="34">
        <f>SUM(Z23:Z27)</f>
        <v>90000000</v>
      </c>
      <c r="AA28" s="30"/>
      <c r="AB28" s="34">
        <f>SUM(AB23:AB27)</f>
        <v>110000000</v>
      </c>
      <c r="AC28" s="30"/>
      <c r="AD28" s="34">
        <f>SUM(AD23:AD27)</f>
        <v>120000000</v>
      </c>
      <c r="AE28" s="30"/>
      <c r="AF28" s="34">
        <f>SUM(AF23:AF27)</f>
        <v>70000000</v>
      </c>
      <c r="AG28" s="30"/>
      <c r="AH28" s="34">
        <f>SUM(AH23:AH27)</f>
        <v>100000000</v>
      </c>
      <c r="AI28" s="30"/>
      <c r="AJ28" s="34">
        <f>SUM(AJ23:AJ27)</f>
        <v>155000000</v>
      </c>
      <c r="AK28" s="30"/>
      <c r="AL28" s="34">
        <f>SUM(AL23:AL27)</f>
        <v>140000000</v>
      </c>
      <c r="AM28" s="30"/>
      <c r="AN28" s="34">
        <f>SUM(AN23:AN27)</f>
        <v>150000000</v>
      </c>
      <c r="AO28" s="30"/>
      <c r="AP28" s="34">
        <f>SUM(AP23:AP27)</f>
        <v>165000000</v>
      </c>
      <c r="AQ28" s="30"/>
      <c r="AR28" s="34">
        <f>SUM(AR23:AR27)</f>
        <v>155000000</v>
      </c>
      <c r="AS28" s="30"/>
      <c r="AT28" s="34">
        <f>SUM(AT23:AT27)</f>
        <v>155000000</v>
      </c>
      <c r="AU28" s="30"/>
      <c r="AV28" s="34">
        <f>SUM(AV23:AV27)</f>
        <v>150000000</v>
      </c>
      <c r="AW28" s="30"/>
      <c r="AX28" s="34">
        <f>SUM(AX23:AX27)</f>
        <v>90000000</v>
      </c>
      <c r="AY28" s="30"/>
      <c r="AZ28" s="34">
        <f>SUM(AZ23:AZ27)</f>
        <v>120000000</v>
      </c>
      <c r="BA28" s="30"/>
      <c r="BB28" s="34">
        <f>SUM(BB23:BB27)</f>
        <v>130000000</v>
      </c>
      <c r="BC28" s="30"/>
      <c r="BD28" s="34">
        <f>SUM(BD23:BD27)</f>
        <v>120000000</v>
      </c>
      <c r="BE28" s="30"/>
      <c r="BF28" s="34">
        <f>SUM(BF23:BF27)</f>
        <v>80000000</v>
      </c>
      <c r="BG28" s="30"/>
      <c r="BH28" s="34">
        <f>SUM(BH23:BH27)</f>
        <v>105000000</v>
      </c>
      <c r="BI28" s="30"/>
      <c r="BJ28" s="34">
        <f>SUM(BJ23:BJ27)</f>
        <v>105000000</v>
      </c>
      <c r="BK28" s="30"/>
      <c r="BL28" s="34">
        <f>SUM(BL23:BL27)</f>
        <v>135000000</v>
      </c>
      <c r="BM28" s="30"/>
      <c r="BN28" s="34">
        <f>SUM(BN23:BN27)</f>
        <v>115000000</v>
      </c>
      <c r="BO28" s="30"/>
      <c r="BP28" s="34">
        <f>SUM(BP23:BP27)</f>
        <v>80000000</v>
      </c>
      <c r="BQ28" s="30"/>
      <c r="BR28" s="34">
        <f>SUM(BR23:BR27)</f>
        <v>140000000</v>
      </c>
      <c r="BS28" s="30"/>
      <c r="BT28" s="34">
        <f>SUM(BT23:BT27)</f>
        <v>110000000</v>
      </c>
      <c r="BU28" s="30"/>
      <c r="BV28" s="34">
        <f>SUM(BV23:BV27)</f>
        <v>45000000</v>
      </c>
      <c r="BW28" s="30"/>
      <c r="BX28" s="34">
        <f>SUM(BX23:BX27)</f>
        <v>75000000</v>
      </c>
      <c r="BY28" s="30"/>
      <c r="BZ28" s="34">
        <f>SUM(BZ23:BZ27)</f>
        <v>55000000</v>
      </c>
      <c r="CA28" s="30"/>
      <c r="CB28" s="34">
        <f>SUM(CB23:CB27)</f>
        <v>45000000</v>
      </c>
      <c r="CC28" s="30"/>
      <c r="CD28" s="34">
        <f>SUM(CD23:CD27)</f>
        <v>25000000</v>
      </c>
      <c r="CE28" s="30"/>
      <c r="CF28" s="34">
        <f>SUM(CF23:CF27)</f>
        <v>25000000</v>
      </c>
      <c r="CG28" s="30"/>
      <c r="CH28" s="34">
        <f>SUM(CH23:CH27)</f>
        <v>25000000</v>
      </c>
      <c r="CI28" s="30"/>
      <c r="CJ28" s="34">
        <f>SUM(CJ23:CJ27)</f>
        <v>40000000</v>
      </c>
      <c r="CK28" s="30"/>
      <c r="CL28" s="34">
        <f>SUM(CL23:CL27)</f>
        <v>45000000</v>
      </c>
      <c r="CM28" s="30"/>
      <c r="CN28" s="34">
        <f>SUM(CN23:CN27)</f>
        <v>40000000</v>
      </c>
      <c r="CO28" s="30"/>
      <c r="CP28" s="34">
        <f>SUM(CP23:CP27)</f>
        <v>50000000</v>
      </c>
      <c r="CQ28" s="30"/>
      <c r="CR28" s="34">
        <f>SUM(CR23:CR27)</f>
        <v>35000000</v>
      </c>
      <c r="CS28" s="30"/>
      <c r="CT28" s="34">
        <f>SUM(CT23:CT27)</f>
        <v>15000000</v>
      </c>
      <c r="CU28" s="30"/>
      <c r="CV28" s="34">
        <f>SUM(CV23:CV27)</f>
        <v>50000000</v>
      </c>
      <c r="CW28" s="30"/>
      <c r="CX28" s="34">
        <f>SUM(CX23:CX27)</f>
        <v>35000000</v>
      </c>
      <c r="CY28" s="30"/>
      <c r="CZ28" s="34">
        <f>SUM(CZ23:CZ27)</f>
        <v>10000000</v>
      </c>
      <c r="DA28" s="30"/>
      <c r="DB28" s="34">
        <f>SUM(DB23:DB27)</f>
        <v>20000000</v>
      </c>
      <c r="DC28" s="30"/>
      <c r="DD28" s="34">
        <f>SUM(DD23:DD27)</f>
        <v>65000000</v>
      </c>
      <c r="DE28" s="30"/>
      <c r="DF28" s="34">
        <f>SUM(DF23:DF27)</f>
        <v>65000000</v>
      </c>
      <c r="DG28" s="30"/>
      <c r="DH28" s="34">
        <f>SUM(DH23:DH27)</f>
        <v>85000000</v>
      </c>
      <c r="DI28" s="30"/>
      <c r="DJ28" s="34">
        <f>SUM(DJ23:DJ27)</f>
        <v>100000000</v>
      </c>
      <c r="DK28" s="30"/>
      <c r="DL28" s="34">
        <f>SUM(DL23:DL27)</f>
        <v>70000000</v>
      </c>
      <c r="DM28" s="30"/>
      <c r="DN28" s="34">
        <f>SUM(DN23:DN27)</f>
        <v>50000000</v>
      </c>
      <c r="DO28" s="30"/>
      <c r="DP28" s="34">
        <f>SUM(DP23:DP27)</f>
        <v>30000000</v>
      </c>
      <c r="DQ28" s="30"/>
      <c r="DR28" s="34">
        <f>SUM(DR23:DR27)</f>
        <v>15000000</v>
      </c>
      <c r="DS28" s="30"/>
      <c r="DT28" s="34">
        <f>SUM(DT23:DT27)</f>
        <v>95000000</v>
      </c>
      <c r="DU28" s="30"/>
      <c r="DV28" s="34">
        <f>SUM(DV23:DV27)</f>
        <v>120000000</v>
      </c>
      <c r="DW28" s="30"/>
      <c r="DX28" s="34">
        <f>SUM(DX23:DX27)</f>
        <v>80000000</v>
      </c>
      <c r="DY28" s="30"/>
      <c r="DZ28" s="34">
        <f>SUM(DZ23:DZ27)</f>
        <v>110000000</v>
      </c>
      <c r="EA28" s="30"/>
      <c r="EB28" s="34">
        <f>SUM(EB23:EB27)</f>
        <v>125000000</v>
      </c>
      <c r="EC28" s="30"/>
      <c r="ED28" s="34">
        <f>SUM(ED23:ED27)</f>
        <v>155000000</v>
      </c>
      <c r="EE28" s="30"/>
      <c r="EF28" s="34">
        <f>SUM(EF23:EF27)</f>
        <v>155000000</v>
      </c>
      <c r="EG28" s="30"/>
      <c r="EH28" s="34">
        <f>SUM(EH23:EH27)</f>
        <v>150000000</v>
      </c>
      <c r="EI28" s="30"/>
      <c r="EJ28" s="34">
        <f>SUM(EJ23:EJ27)</f>
        <v>135000000</v>
      </c>
      <c r="EK28" s="30"/>
      <c r="EL28" s="34">
        <f>SUM(EL23:EL27)</f>
        <v>130000000</v>
      </c>
      <c r="EM28" s="30"/>
      <c r="EN28" s="34">
        <f>SUM(EN23:EN27)</f>
        <v>120000000</v>
      </c>
      <c r="EO28" s="30"/>
      <c r="EP28" s="34">
        <f>SUM(EP23:EP27)</f>
        <v>100000000</v>
      </c>
      <c r="EQ28" s="30"/>
      <c r="ER28" s="34">
        <f>SUM(ER23:ER27)</f>
        <v>85000000</v>
      </c>
      <c r="ES28" s="30"/>
      <c r="ET28" s="34">
        <f>SUM(ET23:ET27)</f>
        <v>110000000</v>
      </c>
      <c r="EU28" s="30"/>
      <c r="EV28" s="34">
        <f>SUM(EV23:EV27)</f>
        <v>95000000</v>
      </c>
      <c r="EW28" s="30"/>
      <c r="EX28" s="34">
        <f>SUM(EX23:EX27)</f>
        <v>90000000</v>
      </c>
      <c r="EY28" s="30"/>
      <c r="EZ28" s="34">
        <f>SUM(EZ23:EZ27)</f>
        <v>140000000</v>
      </c>
      <c r="FA28" s="30"/>
      <c r="FB28" s="34">
        <f>SUM(FB23:FB27)</f>
        <v>120000000</v>
      </c>
      <c r="FC28" s="30"/>
      <c r="FD28" s="34">
        <f>SUM(FD23:FD27)</f>
        <v>130000000</v>
      </c>
      <c r="FE28" s="30"/>
      <c r="FF28" s="34">
        <f>SUM(FF23:FF27)</f>
        <v>135000000</v>
      </c>
      <c r="FG28" s="30"/>
      <c r="FH28" s="34">
        <f>SUM(FH23:FH27)</f>
        <v>145000000</v>
      </c>
      <c r="FI28" s="30"/>
      <c r="FJ28" s="34">
        <f>SUM(FJ23:FJ27)</f>
        <v>130000000</v>
      </c>
      <c r="FK28" s="30"/>
      <c r="FL28" s="34">
        <f>SUM(FL23:FL27)</f>
        <v>110000000</v>
      </c>
      <c r="FM28" s="30"/>
      <c r="FN28" s="34">
        <f>SUM(FN23:FN27)</f>
        <v>90000000</v>
      </c>
      <c r="FO28" s="30"/>
      <c r="FP28" s="34">
        <f>SUM(FP23:FP27)</f>
        <v>80000000</v>
      </c>
      <c r="FQ28" s="30"/>
      <c r="FR28" s="34">
        <f>SUM(FR23:FR27)</f>
        <v>105000000</v>
      </c>
      <c r="FS28" s="30"/>
      <c r="FT28" s="34">
        <f>SUM(FT23:FT27)</f>
        <v>75000000</v>
      </c>
      <c r="FU28" s="30"/>
    </row>
    <row r="29" spans="1:177" x14ac:dyDescent="0.2">
      <c r="B29" s="35"/>
      <c r="C29" s="30"/>
      <c r="D29" s="35"/>
      <c r="E29" s="30"/>
      <c r="F29" s="35"/>
      <c r="G29" s="30"/>
      <c r="H29" s="35"/>
      <c r="I29" s="30"/>
      <c r="J29" s="35"/>
      <c r="K29" s="30"/>
      <c r="L29" s="35"/>
      <c r="M29" s="30"/>
      <c r="N29" s="35"/>
      <c r="O29" s="30"/>
      <c r="P29" s="35"/>
      <c r="Q29" s="30"/>
      <c r="R29" s="35"/>
      <c r="S29" s="30"/>
      <c r="T29" s="35"/>
      <c r="U29" s="30"/>
      <c r="V29" s="35"/>
      <c r="W29" s="30"/>
      <c r="X29" s="35"/>
      <c r="Y29" s="30"/>
      <c r="Z29" s="35"/>
      <c r="AA29" s="30"/>
      <c r="AB29" s="35"/>
      <c r="AC29" s="30"/>
      <c r="AD29" s="35"/>
      <c r="AE29" s="30"/>
      <c r="AF29" s="35"/>
      <c r="AG29" s="30"/>
      <c r="AH29" s="35"/>
      <c r="AI29" s="30"/>
      <c r="AJ29" s="35"/>
      <c r="AK29" s="30"/>
      <c r="AL29" s="35"/>
      <c r="AM29" s="30"/>
      <c r="AN29" s="35"/>
      <c r="AO29" s="30"/>
      <c r="AP29" s="35"/>
      <c r="AQ29" s="30"/>
      <c r="AR29" s="35"/>
      <c r="AS29" s="30"/>
      <c r="AT29" s="35"/>
      <c r="AU29" s="30"/>
      <c r="AV29" s="35"/>
      <c r="AW29" s="30"/>
      <c r="AX29" s="35"/>
      <c r="AY29" s="30"/>
      <c r="AZ29" s="35"/>
      <c r="BA29" s="30"/>
      <c r="BB29" s="35"/>
      <c r="BC29" s="30"/>
      <c r="BD29" s="35"/>
      <c r="BE29" s="30"/>
      <c r="BF29" s="35"/>
      <c r="BG29" s="30"/>
      <c r="BH29" s="35"/>
      <c r="BI29" s="30"/>
      <c r="BJ29" s="35"/>
      <c r="BK29" s="30"/>
      <c r="BL29" s="35"/>
      <c r="BM29" s="30"/>
      <c r="BN29" s="35"/>
      <c r="BO29" s="30"/>
      <c r="BP29" s="35"/>
      <c r="BQ29" s="30"/>
      <c r="BR29" s="35"/>
      <c r="BS29" s="30"/>
      <c r="BT29" s="35"/>
      <c r="BU29" s="30"/>
      <c r="BV29" s="35"/>
      <c r="BW29" s="30"/>
      <c r="BX29" s="35"/>
      <c r="BY29" s="30"/>
      <c r="BZ29" s="35"/>
      <c r="CA29" s="30"/>
      <c r="CB29" s="35"/>
      <c r="CC29" s="30"/>
      <c r="CD29" s="35"/>
      <c r="CE29" s="30"/>
      <c r="CF29" s="35"/>
      <c r="CG29" s="30"/>
      <c r="CH29" s="35"/>
      <c r="CI29" s="30"/>
      <c r="CJ29" s="35"/>
      <c r="CK29" s="30"/>
      <c r="CL29" s="35"/>
      <c r="CM29" s="30"/>
      <c r="CN29" s="35"/>
      <c r="CO29" s="30"/>
      <c r="CP29" s="35"/>
      <c r="CQ29" s="30"/>
      <c r="CR29" s="35"/>
      <c r="CS29" s="30"/>
      <c r="CT29" s="35"/>
      <c r="CU29" s="30"/>
      <c r="CV29" s="35"/>
      <c r="CW29" s="30"/>
      <c r="CX29" s="35"/>
      <c r="CY29" s="30"/>
      <c r="CZ29" s="35"/>
      <c r="DA29" s="30"/>
      <c r="DB29" s="35"/>
      <c r="DC29" s="30"/>
      <c r="DD29" s="35"/>
      <c r="DE29" s="30"/>
      <c r="DF29" s="35"/>
      <c r="DG29" s="30"/>
      <c r="DH29" s="35"/>
      <c r="DI29" s="30"/>
      <c r="DJ29" s="35"/>
      <c r="DK29" s="30"/>
      <c r="DL29" s="35"/>
      <c r="DM29" s="30"/>
      <c r="DN29" s="35"/>
      <c r="DO29" s="30"/>
      <c r="DP29" s="35"/>
      <c r="DQ29" s="30"/>
      <c r="DR29" s="35"/>
      <c r="DS29" s="30"/>
      <c r="DT29" s="35"/>
      <c r="DU29" s="30"/>
      <c r="DV29" s="35"/>
      <c r="DW29" s="30"/>
      <c r="DX29" s="35"/>
      <c r="DY29" s="30"/>
      <c r="DZ29" s="35"/>
      <c r="EA29" s="30"/>
      <c r="EB29" s="35"/>
      <c r="EC29" s="30"/>
      <c r="ED29" s="35"/>
      <c r="EE29" s="30"/>
      <c r="EF29" s="35"/>
      <c r="EG29" s="30"/>
      <c r="EH29" s="35"/>
      <c r="EI29" s="30"/>
      <c r="EJ29" s="35"/>
      <c r="EK29" s="30"/>
      <c r="EL29" s="35"/>
      <c r="EM29" s="30"/>
      <c r="EN29" s="35"/>
      <c r="EO29" s="30"/>
      <c r="EP29" s="35"/>
      <c r="EQ29" s="30"/>
      <c r="ER29" s="35"/>
      <c r="ES29" s="30"/>
      <c r="ET29" s="35"/>
      <c r="EU29" s="30"/>
      <c r="EV29" s="35"/>
      <c r="EW29" s="30"/>
      <c r="EX29" s="35"/>
      <c r="EY29" s="30"/>
      <c r="EZ29" s="35"/>
      <c r="FA29" s="30"/>
      <c r="FB29" s="35"/>
      <c r="FC29" s="30"/>
      <c r="FD29" s="35"/>
      <c r="FE29" s="30"/>
      <c r="FF29" s="35"/>
      <c r="FG29" s="30"/>
      <c r="FH29" s="35"/>
      <c r="FI29" s="30"/>
      <c r="FJ29" s="35"/>
      <c r="FK29" s="30"/>
      <c r="FL29" s="35"/>
      <c r="FM29" s="30"/>
      <c r="FN29" s="35"/>
      <c r="FO29" s="30"/>
      <c r="FP29" s="35"/>
      <c r="FQ29" s="30"/>
      <c r="FR29" s="35"/>
      <c r="FS29" s="30"/>
      <c r="FT29" s="35"/>
      <c r="FU29" s="30"/>
    </row>
    <row r="30" spans="1:177" x14ac:dyDescent="0.2">
      <c r="A30" s="2" t="s">
        <v>120</v>
      </c>
      <c r="B30" s="36">
        <v>98503891.950000003</v>
      </c>
      <c r="C30" s="30"/>
      <c r="D30" s="36">
        <v>65942865.600000001</v>
      </c>
      <c r="E30" s="30"/>
      <c r="F30" s="36">
        <v>89500858.599999994</v>
      </c>
      <c r="G30" s="30"/>
      <c r="H30" s="36">
        <v>102586683.42</v>
      </c>
      <c r="I30" s="30"/>
      <c r="J30" s="36">
        <v>67135401.010000005</v>
      </c>
      <c r="K30" s="30"/>
      <c r="L30" s="36">
        <v>93178454.980000004</v>
      </c>
      <c r="M30" s="30"/>
      <c r="N30" s="36">
        <v>82243432.870000005</v>
      </c>
      <c r="O30" s="30"/>
      <c r="P30" s="36">
        <v>81842077.859999999</v>
      </c>
      <c r="Q30" s="30"/>
      <c r="R30" s="36">
        <v>82239710.129999995</v>
      </c>
      <c r="S30" s="30"/>
      <c r="T30" s="36">
        <v>66907316.119999997</v>
      </c>
      <c r="U30" s="30"/>
      <c r="V30" s="36">
        <v>66330893.840000004</v>
      </c>
      <c r="W30" s="30"/>
      <c r="X30" s="36">
        <v>72514617.900000006</v>
      </c>
      <c r="Y30" s="30"/>
      <c r="Z30" s="36">
        <v>92546325</v>
      </c>
      <c r="AA30" s="30"/>
      <c r="AB30" s="36">
        <v>78672142.140000001</v>
      </c>
      <c r="AC30" s="30"/>
      <c r="AD30" s="36">
        <v>81251628.799999997</v>
      </c>
      <c r="AE30" s="30"/>
      <c r="AF30" s="36">
        <v>101071837.61</v>
      </c>
      <c r="AG30" s="30"/>
      <c r="AH30" s="36">
        <v>86852352.579999998</v>
      </c>
      <c r="AI30" s="30"/>
      <c r="AJ30" s="36">
        <v>34468160.520000003</v>
      </c>
      <c r="AK30" s="30"/>
      <c r="AL30" s="36">
        <v>73524384.590000004</v>
      </c>
      <c r="AM30" s="30"/>
      <c r="AN30" s="36">
        <v>72900107.219999999</v>
      </c>
      <c r="AO30" s="30"/>
      <c r="AP30" s="36">
        <v>51237702.43</v>
      </c>
      <c r="AQ30" s="30"/>
      <c r="AR30" s="36">
        <v>73560152.099999994</v>
      </c>
      <c r="AS30" s="30"/>
      <c r="AT30" s="36">
        <v>70576795.469999999</v>
      </c>
      <c r="AU30" s="30"/>
      <c r="AV30" s="36">
        <v>74837738.299999997</v>
      </c>
      <c r="AW30" s="30"/>
      <c r="AX30" s="36">
        <v>72748097.739999995</v>
      </c>
      <c r="AY30" s="30"/>
      <c r="AZ30" s="36">
        <v>87385415.390000001</v>
      </c>
      <c r="BA30" s="30"/>
      <c r="BB30" s="36">
        <v>80086008.310000002</v>
      </c>
      <c r="BC30" s="30"/>
      <c r="BD30" s="36">
        <v>52004933.509999998</v>
      </c>
      <c r="BE30" s="30"/>
      <c r="BF30" s="36">
        <v>93026885.980000004</v>
      </c>
      <c r="BG30" s="30"/>
      <c r="BH30" s="36">
        <v>49829632.340000004</v>
      </c>
      <c r="BI30" s="30"/>
      <c r="BJ30" s="36">
        <v>85040842.859999999</v>
      </c>
      <c r="BK30" s="30"/>
      <c r="BL30" s="36">
        <v>64260894.859999999</v>
      </c>
      <c r="BM30" s="30"/>
      <c r="BN30" s="36">
        <v>77183477.049999997</v>
      </c>
      <c r="BO30" s="30"/>
      <c r="BP30" s="36">
        <f>71086587.71+70000000</f>
        <v>141086587.70999998</v>
      </c>
      <c r="BQ30" s="30"/>
      <c r="BR30" s="36">
        <v>76619612.129999995</v>
      </c>
      <c r="BS30" s="30"/>
      <c r="BT30" s="36">
        <f>16785463.91+70000000</f>
        <v>86785463.909999996</v>
      </c>
      <c r="BU30" s="30"/>
      <c r="BV30" s="36">
        <v>84930108.280000001</v>
      </c>
      <c r="BW30" s="30"/>
      <c r="BX30" s="36">
        <v>89012240.189999998</v>
      </c>
      <c r="BY30" s="30"/>
      <c r="BZ30" s="36">
        <v>106429038.42</v>
      </c>
      <c r="CA30" s="30"/>
      <c r="CB30" s="36">
        <v>81801185.370000362</v>
      </c>
      <c r="CC30" s="30"/>
      <c r="CD30" s="36">
        <v>108541759.91</v>
      </c>
      <c r="CE30" s="30"/>
      <c r="CF30" s="36">
        <v>88001410.320000023</v>
      </c>
      <c r="CG30" s="30"/>
      <c r="CH30" s="36">
        <v>106829284.59999999</v>
      </c>
      <c r="CI30" s="30"/>
      <c r="CJ30" s="36">
        <v>104291563.17</v>
      </c>
      <c r="CK30" s="30"/>
      <c r="CL30" s="36">
        <v>102133408.14</v>
      </c>
      <c r="CM30" s="30"/>
      <c r="CN30" s="36">
        <v>89839954.799999997</v>
      </c>
      <c r="CO30" s="30"/>
      <c r="CP30" s="36">
        <v>96348998.049999997</v>
      </c>
      <c r="CQ30" s="30"/>
      <c r="CR30" s="36">
        <v>106013816.56999999</v>
      </c>
      <c r="CS30" s="30"/>
      <c r="CT30" s="36">
        <v>83483374.760000005</v>
      </c>
      <c r="CU30" s="30"/>
      <c r="CV30" s="36">
        <v>102923228.73999999</v>
      </c>
      <c r="CW30" s="30"/>
      <c r="CX30" s="36">
        <v>109950015.83</v>
      </c>
      <c r="CY30" s="30"/>
      <c r="CZ30" s="36">
        <v>112025456.90000001</v>
      </c>
      <c r="DA30" s="30"/>
      <c r="DB30" s="36">
        <v>115770918.12100001</v>
      </c>
      <c r="DC30" s="30"/>
      <c r="DD30" s="36">
        <v>76730912.189999998</v>
      </c>
      <c r="DE30" s="30"/>
      <c r="DF30" s="36">
        <v>103880022.39</v>
      </c>
      <c r="DG30" s="30"/>
      <c r="DH30" s="36">
        <v>85878240.219999999</v>
      </c>
      <c r="DI30" s="30"/>
      <c r="DJ30" s="36">
        <v>83210952.890000209</v>
      </c>
      <c r="DK30" s="30"/>
      <c r="DL30" s="36">
        <v>119732297.58</v>
      </c>
      <c r="DM30" s="30"/>
      <c r="DN30" s="36">
        <v>133377793.62000033</v>
      </c>
      <c r="DO30" s="30"/>
      <c r="DP30" s="36">
        <v>157763978.18000001</v>
      </c>
      <c r="DQ30" s="30"/>
      <c r="DR30" s="36">
        <v>145423759.31999999</v>
      </c>
      <c r="DS30" s="30"/>
      <c r="DT30" s="36">
        <v>123845325.63</v>
      </c>
      <c r="DU30" s="30"/>
      <c r="DV30" s="36">
        <v>125895079.56000033</v>
      </c>
      <c r="DW30" s="30"/>
      <c r="DX30" s="36">
        <v>106879750.20000026</v>
      </c>
      <c r="DY30" s="30"/>
      <c r="DZ30" s="36">
        <v>96009998.219999999</v>
      </c>
      <c r="EA30" s="30"/>
      <c r="EB30" s="36">
        <v>76223739.739999995</v>
      </c>
      <c r="EC30" s="30"/>
      <c r="ED30" s="36">
        <v>86802017.400000006</v>
      </c>
      <c r="EE30" s="30"/>
      <c r="EF30" s="36">
        <v>91062614.010000199</v>
      </c>
      <c r="EG30" s="30"/>
      <c r="EH30" s="36">
        <v>84181437.150000006</v>
      </c>
      <c r="EI30" s="30"/>
      <c r="EJ30" s="36">
        <v>114200055.43000026</v>
      </c>
      <c r="EK30" s="30"/>
      <c r="EL30" s="36">
        <v>100620024.90000001</v>
      </c>
      <c r="EM30" s="30"/>
      <c r="EN30" s="36">
        <v>95788683.980000243</v>
      </c>
      <c r="EO30" s="30"/>
      <c r="EP30" s="36">
        <v>74118838.080000311</v>
      </c>
      <c r="EQ30" s="30"/>
      <c r="ER30" s="36">
        <v>149836002.43000001</v>
      </c>
      <c r="ES30" s="30"/>
      <c r="ET30" s="36">
        <v>132049784.18000001</v>
      </c>
      <c r="EU30" s="30"/>
      <c r="EV30" s="36">
        <v>114459038.95</v>
      </c>
      <c r="EW30" s="30"/>
      <c r="EX30" s="36">
        <v>137652284.19</v>
      </c>
      <c r="EY30" s="30"/>
      <c r="EZ30" s="36">
        <v>86479550.099999994</v>
      </c>
      <c r="FA30" s="30"/>
      <c r="FB30" s="36">
        <v>115302678.45</v>
      </c>
      <c r="FC30" s="30"/>
      <c r="FD30" s="36">
        <v>114192563.21000022</v>
      </c>
      <c r="FE30" s="30"/>
      <c r="FF30" s="36">
        <v>87478873.150000006</v>
      </c>
      <c r="FG30" s="30"/>
      <c r="FH30" s="36">
        <v>118244508.73999999</v>
      </c>
      <c r="FI30" s="30"/>
      <c r="FJ30" s="36">
        <v>112564514.39000031</v>
      </c>
      <c r="FK30" s="30"/>
      <c r="FL30" s="36">
        <v>117781042.64</v>
      </c>
      <c r="FM30" s="30"/>
      <c r="FN30" s="36">
        <v>80078594.819999993</v>
      </c>
      <c r="FO30" s="30"/>
      <c r="FP30" s="36">
        <v>136334654.22999999</v>
      </c>
      <c r="FQ30" s="30"/>
      <c r="FR30" s="36">
        <v>121195867.27000004</v>
      </c>
      <c r="FS30" s="30"/>
      <c r="FT30" s="36">
        <v>110352472.47</v>
      </c>
      <c r="FU30" s="30"/>
    </row>
    <row r="31" spans="1:177" x14ac:dyDescent="0.2">
      <c r="A31" s="2" t="s">
        <v>121</v>
      </c>
      <c r="B31" s="36">
        <v>30325</v>
      </c>
      <c r="C31" s="30"/>
      <c r="D31" s="36">
        <v>30325</v>
      </c>
      <c r="E31" s="30"/>
      <c r="F31" s="36">
        <v>30325</v>
      </c>
      <c r="G31" s="30"/>
      <c r="H31" s="36">
        <v>30325</v>
      </c>
      <c r="I31" s="30"/>
      <c r="J31" s="36">
        <v>30325</v>
      </c>
      <c r="K31" s="30"/>
      <c r="L31" s="36">
        <v>30485</v>
      </c>
      <c r="M31" s="30"/>
      <c r="N31" s="36">
        <v>30485</v>
      </c>
      <c r="O31" s="30"/>
      <c r="P31" s="36">
        <v>32485</v>
      </c>
      <c r="Q31" s="30"/>
      <c r="R31" s="36">
        <v>32485</v>
      </c>
      <c r="S31" s="30"/>
      <c r="T31" s="36">
        <v>32485</v>
      </c>
      <c r="U31" s="30"/>
      <c r="V31" s="36">
        <v>32325</v>
      </c>
      <c r="W31" s="30"/>
      <c r="X31" s="36">
        <v>32325</v>
      </c>
      <c r="Y31" s="30"/>
      <c r="Z31" s="36">
        <v>31825</v>
      </c>
      <c r="AA31" s="30"/>
      <c r="AB31" s="36">
        <v>31825</v>
      </c>
      <c r="AC31" s="30"/>
      <c r="AD31" s="36">
        <v>31825</v>
      </c>
      <c r="AE31" s="30"/>
      <c r="AF31" s="36">
        <v>31825</v>
      </c>
      <c r="AG31" s="30"/>
      <c r="AH31" s="36">
        <v>31825</v>
      </c>
      <c r="AI31" s="30"/>
      <c r="AJ31" s="36">
        <v>31925</v>
      </c>
      <c r="AK31" s="30"/>
      <c r="AL31" s="36">
        <v>31985</v>
      </c>
      <c r="AM31" s="30"/>
      <c r="AN31" s="36">
        <v>31985</v>
      </c>
      <c r="AO31" s="30"/>
      <c r="AP31" s="36">
        <v>31985</v>
      </c>
      <c r="AQ31" s="30"/>
      <c r="AR31" s="36">
        <v>31985</v>
      </c>
      <c r="AS31" s="30"/>
      <c r="AT31" s="36">
        <v>31825</v>
      </c>
      <c r="AU31" s="30"/>
      <c r="AV31" s="36">
        <v>31825</v>
      </c>
      <c r="AW31" s="30"/>
      <c r="AX31" s="36">
        <v>31825</v>
      </c>
      <c r="AY31" s="30"/>
      <c r="AZ31" s="36">
        <v>31825</v>
      </c>
      <c r="BA31" s="30"/>
      <c r="BB31" s="36">
        <v>31825</v>
      </c>
      <c r="BC31" s="30"/>
      <c r="BD31" s="36">
        <v>31825</v>
      </c>
      <c r="BE31" s="30"/>
      <c r="BF31" s="36">
        <v>31825</v>
      </c>
      <c r="BG31" s="30"/>
      <c r="BH31" s="36">
        <v>31825</v>
      </c>
      <c r="BI31" s="30"/>
      <c r="BJ31" s="36">
        <v>31825</v>
      </c>
      <c r="BK31" s="30"/>
      <c r="BL31" s="36">
        <v>31825</v>
      </c>
      <c r="BM31" s="30"/>
      <c r="BN31" s="36">
        <v>31825</v>
      </c>
      <c r="BO31" s="30"/>
      <c r="BP31" s="36">
        <v>31825</v>
      </c>
      <c r="BQ31" s="30"/>
      <c r="BR31" s="36">
        <v>31825</v>
      </c>
      <c r="BS31" s="30"/>
      <c r="BT31" s="36">
        <v>31825</v>
      </c>
      <c r="BU31" s="30"/>
      <c r="BV31" s="36">
        <v>31825</v>
      </c>
      <c r="BW31" s="30"/>
      <c r="BX31" s="36">
        <v>31825</v>
      </c>
      <c r="BY31" s="30"/>
      <c r="BZ31" s="36">
        <v>13811</v>
      </c>
      <c r="CA31" s="30"/>
      <c r="CB31" s="36">
        <v>13811</v>
      </c>
      <c r="CC31" s="30"/>
      <c r="CD31" s="36">
        <v>13811</v>
      </c>
      <c r="CE31" s="30"/>
      <c r="CF31" s="36">
        <v>13811</v>
      </c>
      <c r="CG31" s="30"/>
      <c r="CH31" s="36">
        <v>13811</v>
      </c>
      <c r="CI31" s="30"/>
      <c r="CJ31" s="36">
        <v>13811</v>
      </c>
      <c r="CK31" s="30"/>
      <c r="CL31" s="36">
        <v>13811</v>
      </c>
      <c r="CM31" s="30"/>
      <c r="CN31" s="36">
        <v>13811</v>
      </c>
      <c r="CO31" s="30"/>
      <c r="CP31" s="36">
        <v>13811</v>
      </c>
      <c r="CQ31" s="30"/>
      <c r="CR31" s="36">
        <v>13811</v>
      </c>
      <c r="CS31" s="30"/>
      <c r="CT31" s="36">
        <v>13811</v>
      </c>
      <c r="CU31" s="30"/>
      <c r="CV31" s="36">
        <v>13811</v>
      </c>
      <c r="CW31" s="30"/>
      <c r="CX31" s="36">
        <v>13811</v>
      </c>
      <c r="CY31" s="30"/>
      <c r="CZ31" s="36">
        <v>13175</v>
      </c>
      <c r="DA31" s="30"/>
      <c r="DB31" s="36">
        <v>13175</v>
      </c>
      <c r="DC31" s="30"/>
      <c r="DD31" s="36">
        <v>13175</v>
      </c>
      <c r="DE31" s="30"/>
      <c r="DF31" s="36">
        <v>13175</v>
      </c>
      <c r="DG31" s="30"/>
      <c r="DH31" s="36">
        <v>13175</v>
      </c>
      <c r="DI31" s="30"/>
      <c r="DJ31" s="36">
        <v>13175</v>
      </c>
      <c r="DK31" s="30"/>
      <c r="DL31" s="36">
        <v>13175</v>
      </c>
      <c r="DM31" s="30"/>
      <c r="DN31" s="36">
        <v>13175</v>
      </c>
      <c r="DO31" s="30"/>
      <c r="DP31" s="36">
        <v>13175</v>
      </c>
      <c r="DQ31" s="30"/>
      <c r="DR31" s="36">
        <v>13175</v>
      </c>
      <c r="DS31" s="30"/>
      <c r="DT31" s="36">
        <v>13175</v>
      </c>
      <c r="DU31" s="30"/>
      <c r="DV31" s="36">
        <v>13175</v>
      </c>
      <c r="DW31" s="30"/>
      <c r="DX31" s="36">
        <v>13175</v>
      </c>
      <c r="DY31" s="30"/>
      <c r="DZ31" s="36">
        <v>13175</v>
      </c>
      <c r="EA31" s="30"/>
      <c r="EB31" s="36">
        <v>13175</v>
      </c>
      <c r="EC31" s="30"/>
      <c r="ED31" s="36">
        <v>13175</v>
      </c>
      <c r="EE31" s="30"/>
      <c r="EF31" s="36">
        <v>13175</v>
      </c>
      <c r="EG31" s="30"/>
      <c r="EH31" s="36">
        <v>13175</v>
      </c>
      <c r="EI31" s="30"/>
      <c r="EJ31" s="36">
        <v>13175</v>
      </c>
      <c r="EK31" s="30"/>
      <c r="EL31" s="36">
        <v>13175</v>
      </c>
      <c r="EM31" s="30"/>
      <c r="EN31" s="36">
        <v>13175</v>
      </c>
      <c r="EO31" s="30"/>
      <c r="EP31" s="36">
        <v>13175</v>
      </c>
      <c r="EQ31" s="30"/>
      <c r="ER31" s="36">
        <v>13175</v>
      </c>
      <c r="ES31" s="30"/>
      <c r="ET31" s="36">
        <v>13175</v>
      </c>
      <c r="EU31" s="30"/>
      <c r="EV31" s="36">
        <v>13175</v>
      </c>
      <c r="EW31" s="30"/>
      <c r="EX31" s="36">
        <v>13175</v>
      </c>
      <c r="EY31" s="30"/>
      <c r="EZ31" s="36">
        <v>13175</v>
      </c>
      <c r="FA31" s="30"/>
      <c r="FB31" s="36">
        <v>13175</v>
      </c>
      <c r="FC31" s="30"/>
      <c r="FD31" s="36">
        <v>13175</v>
      </c>
      <c r="FE31" s="30"/>
      <c r="FF31" s="36">
        <v>13175</v>
      </c>
      <c r="FG31" s="30"/>
      <c r="FH31" s="36">
        <v>13175</v>
      </c>
      <c r="FI31" s="30"/>
      <c r="FJ31" s="36">
        <v>13175</v>
      </c>
      <c r="FK31" s="30"/>
      <c r="FL31" s="36">
        <v>13175</v>
      </c>
      <c r="FM31" s="30"/>
      <c r="FN31" s="36">
        <v>13175</v>
      </c>
      <c r="FO31" s="30"/>
      <c r="FP31" s="36">
        <v>13175</v>
      </c>
      <c r="FQ31" s="30"/>
      <c r="FR31" s="36">
        <v>13109</v>
      </c>
      <c r="FS31" s="30"/>
      <c r="FT31" s="36">
        <v>13109</v>
      </c>
      <c r="FU31" s="30"/>
    </row>
    <row r="32" spans="1:177" ht="13.5" thickBot="1" x14ac:dyDescent="0.25">
      <c r="B32" s="37">
        <f>SUM(B28:B31)</f>
        <v>128534216.95</v>
      </c>
      <c r="C32" s="30"/>
      <c r="D32" s="37">
        <f>SUM(D28:D31)</f>
        <v>165973190.59999999</v>
      </c>
      <c r="E32" s="30"/>
      <c r="F32" s="37">
        <f>SUM(F28:F31)</f>
        <v>154531183.59999999</v>
      </c>
      <c r="G32" s="30"/>
      <c r="H32" s="37">
        <f>SUM(H28:H31)</f>
        <v>112617008.42</v>
      </c>
      <c r="I32" s="30"/>
      <c r="J32" s="37">
        <f>SUM(J28:J31)</f>
        <v>122165726.01000001</v>
      </c>
      <c r="K32" s="30"/>
      <c r="L32" s="37">
        <f>SUM(L28:L31)</f>
        <v>148208939.98000002</v>
      </c>
      <c r="M32" s="30"/>
      <c r="N32" s="37">
        <f>SUM(N28:N31)</f>
        <v>137273917.87</v>
      </c>
      <c r="O32" s="30"/>
      <c r="P32" s="37">
        <f>SUM(P28:P31)</f>
        <v>151874562.86000001</v>
      </c>
      <c r="Q32" s="30"/>
      <c r="R32" s="37">
        <f>SUM(R28:R31)</f>
        <v>142272195.13</v>
      </c>
      <c r="S32" s="30"/>
      <c r="T32" s="37">
        <f>SUM(T28:T31)</f>
        <v>146939801.12</v>
      </c>
      <c r="U32" s="30"/>
      <c r="V32" s="37">
        <f>SUM(V28:V31)</f>
        <v>136363218.84</v>
      </c>
      <c r="W32" s="30"/>
      <c r="X32" s="37">
        <f>SUM(X28:X31)</f>
        <v>192546942.90000001</v>
      </c>
      <c r="Y32" s="30"/>
      <c r="Z32" s="37">
        <f>SUM(Z28:Z31)</f>
        <v>182578150</v>
      </c>
      <c r="AA32" s="30"/>
      <c r="AB32" s="37">
        <f>SUM(AB28:AB31)</f>
        <v>188703967.13999999</v>
      </c>
      <c r="AC32" s="30"/>
      <c r="AD32" s="37">
        <f>SUM(AD28:AD31)</f>
        <v>201283453.80000001</v>
      </c>
      <c r="AE32" s="30"/>
      <c r="AF32" s="37">
        <f>SUM(AF28:AF31)</f>
        <v>171103662.61000001</v>
      </c>
      <c r="AG32" s="30"/>
      <c r="AH32" s="37">
        <f>SUM(AH28:AH31)</f>
        <v>186884177.57999998</v>
      </c>
      <c r="AI32" s="30"/>
      <c r="AJ32" s="37">
        <f>SUM(AJ28:AJ31)</f>
        <v>189500085.52000001</v>
      </c>
      <c r="AK32" s="30"/>
      <c r="AL32" s="37">
        <f>SUM(AL28:AL31)</f>
        <v>213556369.59</v>
      </c>
      <c r="AM32" s="30"/>
      <c r="AN32" s="37">
        <f>SUM(AN28:AN31)</f>
        <v>222932092.22</v>
      </c>
      <c r="AO32" s="30"/>
      <c r="AP32" s="37">
        <f>SUM(AP28:AP31)</f>
        <v>216269687.43000001</v>
      </c>
      <c r="AQ32" s="30"/>
      <c r="AR32" s="37">
        <f>SUM(AR28:AR31)</f>
        <v>228592137.09999999</v>
      </c>
      <c r="AS32" s="30"/>
      <c r="AT32" s="37">
        <f>SUM(AT28:AT31)</f>
        <v>225608620.47</v>
      </c>
      <c r="AU32" s="30"/>
      <c r="AV32" s="37">
        <f>SUM(AV28:AV31)</f>
        <v>224869563.30000001</v>
      </c>
      <c r="AW32" s="30"/>
      <c r="AX32" s="37">
        <f>SUM(AX28:AX31)</f>
        <v>162779922.74000001</v>
      </c>
      <c r="AY32" s="30"/>
      <c r="AZ32" s="37">
        <f>SUM(AZ28:AZ31)</f>
        <v>207417240.38999999</v>
      </c>
      <c r="BA32" s="30"/>
      <c r="BB32" s="37">
        <f>SUM(BB28:BB31)</f>
        <v>210117833.31</v>
      </c>
      <c r="BC32" s="30"/>
      <c r="BD32" s="37">
        <f>SUM(BD28:BD31)</f>
        <v>172036758.50999999</v>
      </c>
      <c r="BE32" s="30"/>
      <c r="BF32" s="37">
        <f>SUM(BF28:BF31)</f>
        <v>173058710.98000002</v>
      </c>
      <c r="BG32" s="30"/>
      <c r="BH32" s="37">
        <f>SUM(BH28:BH31)</f>
        <v>154861457.34</v>
      </c>
      <c r="BI32" s="30"/>
      <c r="BJ32" s="37">
        <f>SUM(BJ28:BJ31)</f>
        <v>190072667.86000001</v>
      </c>
      <c r="BK32" s="30"/>
      <c r="BL32" s="37">
        <f>SUM(BL28:BL31)</f>
        <v>199292719.86000001</v>
      </c>
      <c r="BM32" s="30"/>
      <c r="BN32" s="37">
        <f>SUM(BN28:BN31)</f>
        <v>192215302.05000001</v>
      </c>
      <c r="BO32" s="30"/>
      <c r="BP32" s="37">
        <f>SUM(BP28:BP31)</f>
        <v>221118412.70999998</v>
      </c>
      <c r="BQ32" s="30"/>
      <c r="BR32" s="37">
        <f>SUM(BR28:BR31)</f>
        <v>216651437.13</v>
      </c>
      <c r="BS32" s="30"/>
      <c r="BT32" s="37">
        <f>SUM(BT28:BT31)</f>
        <v>196817288.91</v>
      </c>
      <c r="BU32" s="30"/>
      <c r="BV32" s="37">
        <f>SUM(BV28:BV31)</f>
        <v>129961933.28</v>
      </c>
      <c r="BW32" s="30"/>
      <c r="BX32" s="37">
        <f>SUM(BX28:BX31)</f>
        <v>164044065.19</v>
      </c>
      <c r="BY32" s="30"/>
      <c r="BZ32" s="37">
        <f>SUM(BZ28:BZ31)</f>
        <v>161442849.42000002</v>
      </c>
      <c r="CA32" s="30"/>
      <c r="CB32" s="37">
        <f>SUM(CB28:CB31)</f>
        <v>126814996.37000036</v>
      </c>
      <c r="CC32" s="30"/>
      <c r="CD32" s="37">
        <f>SUM(CD28:CD31)</f>
        <v>133555570.91</v>
      </c>
      <c r="CE32" s="30"/>
      <c r="CF32" s="37">
        <f>SUM(CF28:CF31)</f>
        <v>113015221.32000002</v>
      </c>
      <c r="CG32" s="30"/>
      <c r="CH32" s="37">
        <f>SUM(CH28:CH31)</f>
        <v>131843095.59999999</v>
      </c>
      <c r="CI32" s="30"/>
      <c r="CJ32" s="37">
        <f>SUM(CJ28:CJ31)</f>
        <v>144305374.17000002</v>
      </c>
      <c r="CK32" s="30"/>
      <c r="CL32" s="37">
        <f>SUM(CL28:CL31)</f>
        <v>147147219.13999999</v>
      </c>
      <c r="CM32" s="30"/>
      <c r="CN32" s="37">
        <f>SUM(CN28:CN31)</f>
        <v>129853765.8</v>
      </c>
      <c r="CO32" s="30"/>
      <c r="CP32" s="37">
        <f>SUM(CP28:CP31)</f>
        <v>146362809.05000001</v>
      </c>
      <c r="CQ32" s="30"/>
      <c r="CR32" s="37">
        <f>SUM(CR28:CR31)</f>
        <v>141027627.56999999</v>
      </c>
      <c r="CS32" s="30"/>
      <c r="CT32" s="37">
        <f>SUM(CT28:CT31)</f>
        <v>98497185.760000005</v>
      </c>
      <c r="CU32" s="30"/>
      <c r="CV32" s="37">
        <f>SUM(CV28:CV31)</f>
        <v>152937039.74000001</v>
      </c>
      <c r="CW32" s="30"/>
      <c r="CX32" s="37">
        <f>SUM(CX28:CX31)</f>
        <v>144963826.82999998</v>
      </c>
      <c r="CY32" s="30"/>
      <c r="CZ32" s="37">
        <f>SUM(CZ28:CZ31)</f>
        <v>122038631.90000001</v>
      </c>
      <c r="DA32" s="30"/>
      <c r="DB32" s="37">
        <f>SUM(DB28:DB31)</f>
        <v>135784093.12099999</v>
      </c>
      <c r="DC32" s="30"/>
      <c r="DD32" s="37">
        <f>SUM(DD28:DD31)</f>
        <v>141744087.19</v>
      </c>
      <c r="DE32" s="30"/>
      <c r="DF32" s="37">
        <f>SUM(DF28:DF31)</f>
        <v>168893197.38999999</v>
      </c>
      <c r="DG32" s="30"/>
      <c r="DH32" s="37">
        <f>SUM(DH28:DH31)</f>
        <v>170891415.22</v>
      </c>
      <c r="DI32" s="30"/>
      <c r="DJ32" s="37">
        <f>SUM(DJ28:DJ31)</f>
        <v>183224127.89000022</v>
      </c>
      <c r="DK32" s="30"/>
      <c r="DL32" s="37">
        <f>SUM(DL28:DL31)</f>
        <v>189745472.57999998</v>
      </c>
      <c r="DM32" s="30"/>
      <c r="DN32" s="37">
        <f>SUM(DN28:DN31)</f>
        <v>183390968.62000033</v>
      </c>
      <c r="DO32" s="30"/>
      <c r="DP32" s="37">
        <f>SUM(DP28:DP31)</f>
        <v>187777153.18000001</v>
      </c>
      <c r="DQ32" s="30"/>
      <c r="DR32" s="37">
        <f>SUM(DR28:DR31)</f>
        <v>160436934.31999999</v>
      </c>
      <c r="DS32" s="30"/>
      <c r="DT32" s="37">
        <f>SUM(DT28:DT31)</f>
        <v>218858500.63</v>
      </c>
      <c r="DU32" s="30"/>
      <c r="DV32" s="37">
        <f>SUM(DV28:DV31)</f>
        <v>245908254.56000033</v>
      </c>
      <c r="DW32" s="30"/>
      <c r="DX32" s="37">
        <f>SUM(DX28:DX31)</f>
        <v>186892925.20000026</v>
      </c>
      <c r="DY32" s="30"/>
      <c r="DZ32" s="37">
        <f>SUM(DZ28:DZ31)</f>
        <v>206023173.22</v>
      </c>
      <c r="EA32" s="30"/>
      <c r="EB32" s="37">
        <f>SUM(EB28:EB31)</f>
        <v>201236914.74000001</v>
      </c>
      <c r="EC32" s="30"/>
      <c r="ED32" s="37">
        <f>SUM(ED28:ED31)</f>
        <v>241815192.40000001</v>
      </c>
      <c r="EE32" s="30"/>
      <c r="EF32" s="37">
        <f>SUM(EF28:EF31)</f>
        <v>246075789.0100002</v>
      </c>
      <c r="EG32" s="30"/>
      <c r="EH32" s="37">
        <f>SUM(EH28:EH31)</f>
        <v>234194612.15000001</v>
      </c>
      <c r="EI32" s="30"/>
      <c r="EJ32" s="37">
        <f>SUM(EJ28:EJ31)</f>
        <v>249213230.43000025</v>
      </c>
      <c r="EK32" s="30"/>
      <c r="EL32" s="37">
        <f>SUM(EL28:EL31)</f>
        <v>230633199.90000001</v>
      </c>
      <c r="EM32" s="30"/>
      <c r="EN32" s="37">
        <f>SUM(EN28:EN31)</f>
        <v>215801858.98000026</v>
      </c>
      <c r="EO32" s="30"/>
      <c r="EP32" s="37">
        <f>SUM(EP28:EP31)</f>
        <v>174132013.08000031</v>
      </c>
      <c r="EQ32" s="30"/>
      <c r="ER32" s="37">
        <f>SUM(ER28:ER31)</f>
        <v>234849177.43000001</v>
      </c>
      <c r="ES32" s="30"/>
      <c r="ET32" s="37">
        <f>SUM(ET28:ET31)</f>
        <v>242062959.18000001</v>
      </c>
      <c r="EU32" s="30"/>
      <c r="EV32" s="37">
        <f>SUM(EV28:EV31)</f>
        <v>209472213.94999999</v>
      </c>
      <c r="EW32" s="30"/>
      <c r="EX32" s="37">
        <f>SUM(EX28:EX31)</f>
        <v>227665459.19</v>
      </c>
      <c r="EY32" s="30"/>
      <c r="EZ32" s="37">
        <f>SUM(EZ28:EZ31)</f>
        <v>226492725.09999999</v>
      </c>
      <c r="FA32" s="30"/>
      <c r="FB32" s="37">
        <f>SUM(FB28:FB31)</f>
        <v>235315853.44999999</v>
      </c>
      <c r="FC32" s="30"/>
      <c r="FD32" s="37">
        <f>SUM(FD28:FD31)</f>
        <v>244205738.21000022</v>
      </c>
      <c r="FE32" s="30"/>
      <c r="FF32" s="37">
        <f>SUM(FF28:FF31)</f>
        <v>222492048.15000001</v>
      </c>
      <c r="FG32" s="30"/>
      <c r="FH32" s="37">
        <f>SUM(FH28:FH31)</f>
        <v>263257683.74000001</v>
      </c>
      <c r="FI32" s="30"/>
      <c r="FJ32" s="37">
        <f>SUM(FJ28:FJ31)</f>
        <v>242577689.39000031</v>
      </c>
      <c r="FK32" s="30"/>
      <c r="FL32" s="37">
        <f>SUM(FL28:FL31)</f>
        <v>227794217.63999999</v>
      </c>
      <c r="FM32" s="30"/>
      <c r="FN32" s="38">
        <f>SUM(FN28:FN31)</f>
        <v>170091769.81999999</v>
      </c>
      <c r="FO32" s="30"/>
      <c r="FP32" s="37">
        <f>SUM(FP28:FP31)</f>
        <v>216347829.22999999</v>
      </c>
      <c r="FQ32" s="30"/>
      <c r="FR32" s="37">
        <f>SUM(FR28:FR31)</f>
        <v>226208976.27000004</v>
      </c>
      <c r="FS32" s="30"/>
      <c r="FT32" s="38">
        <f>SUM(FT28:FT31)</f>
        <v>185365581.47</v>
      </c>
      <c r="FU32" s="30"/>
    </row>
    <row r="33" spans="1:177" x14ac:dyDescent="0.2">
      <c r="B33" s="29"/>
      <c r="C33" s="30"/>
      <c r="D33" s="29"/>
      <c r="E33" s="30"/>
      <c r="F33" s="29"/>
      <c r="G33" s="30"/>
      <c r="H33" s="29"/>
      <c r="I33" s="30"/>
      <c r="J33" s="29"/>
      <c r="K33" s="30"/>
      <c r="L33" s="29"/>
      <c r="M33" s="30"/>
      <c r="N33" s="29"/>
      <c r="O33" s="30"/>
      <c r="P33" s="29"/>
      <c r="Q33" s="30"/>
      <c r="R33" s="29"/>
      <c r="S33" s="30"/>
      <c r="T33" s="29"/>
      <c r="U33" s="30"/>
      <c r="V33" s="29"/>
      <c r="W33" s="30"/>
      <c r="X33" s="29"/>
      <c r="Y33" s="30"/>
      <c r="Z33" s="29"/>
      <c r="AA33" s="30"/>
      <c r="AB33" s="29"/>
      <c r="AC33" s="30"/>
      <c r="AD33" s="29"/>
      <c r="AE33" s="30"/>
      <c r="AF33" s="29"/>
      <c r="AG33" s="30"/>
      <c r="AH33" s="29"/>
      <c r="AI33" s="30"/>
      <c r="AJ33" s="29"/>
      <c r="AK33" s="30"/>
      <c r="AL33" s="29"/>
      <c r="AM33" s="30"/>
      <c r="AN33" s="29"/>
      <c r="AO33" s="30"/>
      <c r="AP33" s="29"/>
      <c r="AQ33" s="30"/>
      <c r="AR33" s="29"/>
      <c r="AS33" s="30"/>
      <c r="AT33" s="29"/>
      <c r="AU33" s="30"/>
      <c r="AV33" s="29"/>
      <c r="AW33" s="30"/>
      <c r="AX33" s="29"/>
      <c r="AY33" s="30"/>
      <c r="AZ33" s="29"/>
      <c r="BA33" s="30"/>
      <c r="BB33" s="29"/>
      <c r="BC33" s="30"/>
      <c r="BD33" s="29"/>
      <c r="BE33" s="30"/>
      <c r="BF33" s="29"/>
      <c r="BG33" s="30"/>
      <c r="BH33" s="29"/>
      <c r="BI33" s="30"/>
      <c r="BJ33" s="29"/>
      <c r="BK33" s="30"/>
      <c r="BL33" s="29"/>
      <c r="BM33" s="30"/>
      <c r="BN33" s="29"/>
      <c r="BO33" s="30"/>
      <c r="BP33" s="29"/>
      <c r="BQ33" s="30"/>
      <c r="BR33" s="29"/>
      <c r="BS33" s="30"/>
      <c r="BT33" s="29"/>
      <c r="BU33" s="30"/>
      <c r="BV33" s="29"/>
      <c r="BW33" s="30"/>
      <c r="BX33" s="29"/>
      <c r="BY33" s="30"/>
      <c r="BZ33" s="29"/>
      <c r="CA33" s="30"/>
      <c r="CB33" s="29"/>
      <c r="CC33" s="30"/>
      <c r="CD33" s="29"/>
      <c r="CE33" s="30"/>
      <c r="CF33" s="29"/>
      <c r="CG33" s="30"/>
      <c r="CH33" s="29"/>
      <c r="CI33" s="30"/>
      <c r="CJ33" s="29"/>
      <c r="CK33" s="30"/>
      <c r="CL33" s="29"/>
      <c r="CM33" s="30"/>
      <c r="CN33" s="29"/>
      <c r="CO33" s="30"/>
      <c r="CP33" s="29"/>
      <c r="CQ33" s="30"/>
      <c r="CR33" s="29"/>
      <c r="CS33" s="30"/>
      <c r="CT33" s="29"/>
      <c r="CU33" s="30"/>
      <c r="CV33" s="29"/>
      <c r="CW33" s="30"/>
      <c r="CX33" s="29"/>
      <c r="CY33" s="30"/>
      <c r="CZ33" s="29"/>
      <c r="DA33" s="30"/>
      <c r="DB33" s="29"/>
      <c r="DC33" s="30"/>
      <c r="DD33" s="29"/>
      <c r="DE33" s="30"/>
      <c r="DF33" s="29"/>
      <c r="DG33" s="30"/>
      <c r="DH33" s="29"/>
      <c r="DI33" s="30"/>
      <c r="DJ33" s="29"/>
      <c r="DK33" s="30"/>
      <c r="DL33" s="29"/>
      <c r="DM33" s="30"/>
      <c r="DN33" s="29"/>
      <c r="DO33" s="30"/>
      <c r="DP33" s="29"/>
      <c r="DQ33" s="30"/>
      <c r="DR33" s="29"/>
      <c r="DS33" s="30"/>
      <c r="DT33" s="29"/>
      <c r="DU33" s="30"/>
      <c r="DV33" s="29"/>
      <c r="DW33" s="30"/>
      <c r="DX33" s="29"/>
      <c r="DY33" s="30"/>
      <c r="DZ33" s="29"/>
      <c r="EA33" s="30"/>
      <c r="EB33" s="29"/>
      <c r="EC33" s="30"/>
      <c r="ED33" s="29"/>
      <c r="EE33" s="30"/>
      <c r="EF33" s="29"/>
      <c r="EG33" s="30"/>
      <c r="EH33" s="29"/>
      <c r="EI33" s="30"/>
      <c r="EJ33" s="29"/>
      <c r="EK33" s="30"/>
      <c r="EL33" s="29"/>
      <c r="EM33" s="30"/>
      <c r="EN33" s="29"/>
      <c r="EO33" s="30"/>
      <c r="EP33" s="29"/>
      <c r="EQ33" s="30"/>
      <c r="ER33" s="29"/>
      <c r="ES33" s="30"/>
      <c r="ET33" s="29"/>
      <c r="EU33" s="30"/>
      <c r="EV33" s="29"/>
      <c r="EW33" s="30"/>
      <c r="EX33" s="29"/>
      <c r="EY33" s="30"/>
      <c r="EZ33" s="29"/>
      <c r="FA33" s="30"/>
      <c r="FB33" s="29"/>
      <c r="FC33" s="30"/>
      <c r="FD33" s="29"/>
      <c r="FE33" s="30"/>
      <c r="FF33" s="29"/>
      <c r="FG33" s="30"/>
      <c r="FH33" s="29"/>
      <c r="FI33" s="30"/>
      <c r="FJ33" s="29"/>
      <c r="FK33" s="30"/>
      <c r="FL33" s="29"/>
      <c r="FM33" s="30"/>
      <c r="FN33" s="29"/>
      <c r="FO33" s="30"/>
      <c r="FP33" s="29"/>
      <c r="FQ33" s="30"/>
      <c r="FR33" s="29"/>
      <c r="FS33" s="30"/>
      <c r="FT33" s="29"/>
      <c r="FU33" s="30"/>
    </row>
    <row r="34" spans="1:177" x14ac:dyDescent="0.2">
      <c r="B34" s="39" t="e">
        <f>B32-B17</f>
        <v>#REF!</v>
      </c>
      <c r="D34" s="39" t="e">
        <f>D32-D17</f>
        <v>#REF!</v>
      </c>
      <c r="F34" s="39" t="e">
        <f>F32-F17</f>
        <v>#REF!</v>
      </c>
      <c r="H34" s="39" t="e">
        <f>H32-H17</f>
        <v>#REF!</v>
      </c>
      <c r="J34" s="39" t="e">
        <f>J32-J17</f>
        <v>#REF!</v>
      </c>
      <c r="L34" s="39" t="e">
        <f>L32-L17</f>
        <v>#REF!</v>
      </c>
      <c r="N34" s="39" t="e">
        <f>N32-N17</f>
        <v>#REF!</v>
      </c>
      <c r="P34" s="39" t="e">
        <f>P32-P17</f>
        <v>#REF!</v>
      </c>
      <c r="R34" s="39" t="e">
        <f>R32-R17</f>
        <v>#REF!</v>
      </c>
      <c r="T34" s="39" t="e">
        <f>T32-T17</f>
        <v>#REF!</v>
      </c>
      <c r="V34" s="39" t="e">
        <f>V32-V17</f>
        <v>#REF!</v>
      </c>
      <c r="X34" s="39" t="e">
        <f>X32-X17</f>
        <v>#REF!</v>
      </c>
      <c r="Z34" s="39" t="e">
        <f>Z32-Z17</f>
        <v>#REF!</v>
      </c>
      <c r="AB34" s="39" t="e">
        <f>AB32-AB17</f>
        <v>#REF!</v>
      </c>
      <c r="AD34" s="39" t="e">
        <f>AD32-AD17</f>
        <v>#REF!</v>
      </c>
      <c r="AF34" s="39" t="e">
        <f>AF32-AF17</f>
        <v>#REF!</v>
      </c>
      <c r="AH34" s="39">
        <f>AH32-AH17</f>
        <v>62899288.859999985</v>
      </c>
      <c r="AJ34" s="39">
        <f>AJ32-AJ17</f>
        <v>64544686.420000002</v>
      </c>
      <c r="AL34" s="39">
        <f>AL32-AL17</f>
        <v>57079056.900000006</v>
      </c>
      <c r="AN34" s="39">
        <f>AN32-AN17</f>
        <v>79571493.50000003</v>
      </c>
      <c r="AP34" s="39">
        <f>AP32-AP17</f>
        <v>72940697.030000031</v>
      </c>
      <c r="AR34" s="39">
        <f>AR32-AR17</f>
        <v>68344699.147739649</v>
      </c>
      <c r="AT34" s="39">
        <f>AT32-AT17</f>
        <v>69293237.504406333</v>
      </c>
      <c r="AV34" s="39">
        <f>AV32-AV17</f>
        <v>66734879.480000019</v>
      </c>
      <c r="AX34" s="39">
        <f>AX32-AX17</f>
        <v>30986678.719999999</v>
      </c>
      <c r="AZ34" s="39">
        <f>AZ32-AZ17</f>
        <v>48961037.98999998</v>
      </c>
      <c r="BB34" s="39">
        <f>BB32-BB17</f>
        <v>59237479.391666651</v>
      </c>
      <c r="BD34" s="39">
        <f>BD32-BD17</f>
        <v>55134273.801666632</v>
      </c>
      <c r="BF34" s="39">
        <f>BF32-BF17</f>
        <v>31548697.421666682</v>
      </c>
      <c r="BH34" s="39">
        <f>BH32-BH17</f>
        <v>8842778.0916666687</v>
      </c>
      <c r="BJ34" s="39">
        <f>BJ32-BJ17</f>
        <v>21589677.771666646</v>
      </c>
      <c r="BL34" s="39">
        <f>BL32-BL17</f>
        <v>38346689.001666665</v>
      </c>
      <c r="BN34" s="39">
        <f>BN32-BN17</f>
        <v>35003841.841666639</v>
      </c>
      <c r="BP34" s="39">
        <f>BP32-BP17</f>
        <v>33426636.731666625</v>
      </c>
      <c r="BR34" s="39">
        <f>BR32-BR17</f>
        <v>24793517.971666634</v>
      </c>
      <c r="BT34" s="39">
        <f>BT32-BT17</f>
        <v>43321142.217739642</v>
      </c>
      <c r="BV34" s="39" t="e">
        <f>BV32-BV17</f>
        <v>#REF!</v>
      </c>
      <c r="BX34" s="39" t="e">
        <f>BX32-BX17</f>
        <v>#REF!</v>
      </c>
      <c r="BZ34" s="39" t="e">
        <f>BZ32-BZ17</f>
        <v>#REF!</v>
      </c>
      <c r="CB34" s="39" t="e">
        <f>CB32-CB17</f>
        <v>#REF!</v>
      </c>
      <c r="CD34" s="39">
        <f>CD32-CD17</f>
        <v>11654496.319999993</v>
      </c>
      <c r="CF34" s="39" t="e">
        <f>CF32-CF17</f>
        <v>#REF!</v>
      </c>
      <c r="CH34" s="39" t="e">
        <f>CH32-CH17</f>
        <v>#REF!</v>
      </c>
      <c r="CJ34" s="39" t="e">
        <f>CJ32-CJ17</f>
        <v>#REF!</v>
      </c>
      <c r="CL34" s="39">
        <v>0</v>
      </c>
      <c r="CN34" s="39">
        <v>0</v>
      </c>
      <c r="CP34" s="39">
        <v>0</v>
      </c>
      <c r="CR34" s="39">
        <v>0</v>
      </c>
      <c r="CT34" s="39">
        <v>0</v>
      </c>
      <c r="CV34" s="39">
        <v>0</v>
      </c>
      <c r="CX34" s="39">
        <v>0</v>
      </c>
      <c r="CZ34" s="39">
        <v>0</v>
      </c>
      <c r="DB34" s="39">
        <v>0</v>
      </c>
      <c r="DD34" s="39">
        <v>0</v>
      </c>
      <c r="DF34" s="39">
        <v>0</v>
      </c>
      <c r="DH34" s="39">
        <v>0</v>
      </c>
      <c r="DJ34" s="39">
        <v>0</v>
      </c>
      <c r="DL34" s="39">
        <v>0</v>
      </c>
      <c r="DN34" s="39">
        <v>0</v>
      </c>
      <c r="DP34" s="39">
        <v>0</v>
      </c>
      <c r="DR34" s="39"/>
      <c r="DT34" s="39">
        <v>0</v>
      </c>
      <c r="DV34" s="39">
        <v>0</v>
      </c>
      <c r="DX34" s="39">
        <v>0</v>
      </c>
      <c r="DZ34" s="39">
        <v>0</v>
      </c>
      <c r="EB34" s="39">
        <v>0</v>
      </c>
      <c r="ED34" s="39">
        <v>0</v>
      </c>
      <c r="EF34" s="39">
        <v>0</v>
      </c>
      <c r="EH34" s="39">
        <v>0</v>
      </c>
      <c r="EJ34" s="39">
        <v>0</v>
      </c>
      <c r="EL34" s="39"/>
      <c r="EM34" s="40"/>
      <c r="EN34" s="39">
        <v>0</v>
      </c>
      <c r="EP34" s="39"/>
      <c r="EQ34" s="40"/>
      <c r="ER34" s="39">
        <v>0</v>
      </c>
      <c r="ET34" s="39">
        <v>0</v>
      </c>
      <c r="EV34" s="39">
        <v>0</v>
      </c>
      <c r="EX34" s="39">
        <v>0</v>
      </c>
      <c r="EZ34" s="39">
        <v>0</v>
      </c>
      <c r="FB34" s="39">
        <v>0</v>
      </c>
      <c r="FD34" s="39">
        <v>0</v>
      </c>
      <c r="FF34" s="39">
        <v>0</v>
      </c>
      <c r="FH34" s="39">
        <v>0</v>
      </c>
      <c r="FJ34" s="39">
        <v>0</v>
      </c>
      <c r="FL34" s="39">
        <v>0</v>
      </c>
      <c r="FN34" s="39">
        <v>0</v>
      </c>
      <c r="FP34" s="39">
        <v>0</v>
      </c>
      <c r="FR34" s="39"/>
      <c r="FS34" s="40"/>
      <c r="FT34" s="39">
        <v>0</v>
      </c>
    </row>
    <row r="35" spans="1:177" x14ac:dyDescent="0.2">
      <c r="DU35" s="40"/>
      <c r="DY35" s="40"/>
      <c r="EM35" s="40"/>
      <c r="EQ35" s="40"/>
      <c r="EY35" s="40"/>
      <c r="FO35" s="40"/>
      <c r="FS35" s="40"/>
    </row>
    <row r="36" spans="1:177" x14ac:dyDescent="0.2">
      <c r="A36" s="31"/>
      <c r="C36" s="2"/>
      <c r="E36" s="2"/>
      <c r="G36" s="2"/>
      <c r="I36" s="2"/>
      <c r="K36" s="2"/>
      <c r="M36" s="2"/>
      <c r="O36" s="2"/>
      <c r="Q36" s="2"/>
      <c r="S36" s="2"/>
      <c r="U36" s="2"/>
      <c r="W36" s="2"/>
      <c r="Y36" s="2"/>
      <c r="AA36" s="2"/>
      <c r="AC36" s="2"/>
      <c r="AE36" s="2"/>
      <c r="AG36" s="2"/>
      <c r="AI36" s="2"/>
      <c r="AK36" s="2"/>
      <c r="AM36" s="2"/>
      <c r="AO36" s="2"/>
      <c r="AQ36" s="2"/>
      <c r="AS36" s="2"/>
      <c r="AU36" s="2"/>
      <c r="AW36" s="2"/>
      <c r="AY36" s="2"/>
      <c r="BA36" s="2"/>
      <c r="BC36" s="2"/>
      <c r="BE36" s="2"/>
      <c r="BG36" s="2"/>
      <c r="BI36" s="2"/>
      <c r="BK36" s="2"/>
      <c r="BM36" s="2"/>
      <c r="BO36" s="2"/>
      <c r="BQ36" s="2"/>
      <c r="BS36" s="2"/>
      <c r="BU36" s="2"/>
      <c r="BW36" s="2"/>
      <c r="BY36" s="2"/>
      <c r="CA36" s="2"/>
      <c r="CC36" s="2"/>
      <c r="CE36" s="2"/>
      <c r="CG36" s="2"/>
      <c r="CI36" s="2"/>
      <c r="CK36" s="2"/>
      <c r="CM36" s="2"/>
      <c r="CO36" s="2"/>
      <c r="CQ36" s="2"/>
      <c r="CS36" s="2"/>
      <c r="CU36" s="2"/>
      <c r="CW36" s="2"/>
      <c r="CY36" s="2"/>
      <c r="DA36" s="2"/>
      <c r="DC36" s="2"/>
      <c r="DE36" s="2"/>
      <c r="DG36" s="2"/>
      <c r="DI36" s="2"/>
      <c r="DK36" s="2"/>
      <c r="DM36" s="2"/>
      <c r="DO36" s="2"/>
      <c r="DQ36" s="2"/>
      <c r="DS36" s="2"/>
      <c r="DU36" s="2"/>
      <c r="DW36" s="2"/>
      <c r="DY36" s="2"/>
      <c r="EA36" s="2"/>
      <c r="EC36" s="2"/>
      <c r="EE36" s="2"/>
      <c r="EG36" s="2"/>
      <c r="EI36" s="2"/>
      <c r="EK36" s="2"/>
      <c r="EM36" s="2"/>
      <c r="EO36" s="2"/>
      <c r="EQ36" s="2"/>
      <c r="ES36" s="2"/>
      <c r="EU36" s="2"/>
      <c r="EW36" s="2"/>
      <c r="EY36" s="2"/>
      <c r="FA36" s="2"/>
      <c r="FC36" s="2"/>
      <c r="FE36" s="2"/>
      <c r="FG36" s="2"/>
      <c r="FI36" s="2"/>
      <c r="FK36" s="2"/>
      <c r="FM36" s="2"/>
      <c r="FO36" s="2"/>
      <c r="FQ36" s="2"/>
      <c r="FS36" s="2"/>
      <c r="FU36" s="2"/>
    </row>
    <row r="37" spans="1:177" x14ac:dyDescent="0.2">
      <c r="A37"/>
      <c r="B37" s="41"/>
      <c r="D37" s="41"/>
      <c r="F37" s="41"/>
      <c r="H37" s="41"/>
      <c r="J37" s="41"/>
      <c r="L37" s="41"/>
      <c r="N37" s="41"/>
      <c r="P37" s="41"/>
      <c r="R37" s="41"/>
      <c r="T37" s="41"/>
      <c r="V37" s="41"/>
      <c r="X37" s="41"/>
      <c r="Z37" s="41"/>
      <c r="AB37" s="41"/>
      <c r="AD37" s="41"/>
      <c r="AF37" s="41"/>
      <c r="AH37" s="41"/>
      <c r="AJ37" s="41"/>
      <c r="AL37" s="41"/>
      <c r="AN37" s="41"/>
      <c r="AP37" s="41"/>
      <c r="AR37" s="41"/>
      <c r="AT37" s="41"/>
      <c r="AV37" s="41"/>
      <c r="AX37" s="41"/>
      <c r="AZ37" s="41"/>
      <c r="BB37" s="41"/>
      <c r="BD37" s="41"/>
      <c r="BF37" s="41"/>
      <c r="BH37" s="41"/>
      <c r="BJ37" s="41"/>
      <c r="BL37" s="41"/>
      <c r="BN37" s="41"/>
      <c r="BP37" s="41"/>
      <c r="BR37" s="41"/>
      <c r="BT37" s="41"/>
      <c r="BV37" s="41"/>
      <c r="BX37" s="41"/>
      <c r="BZ37" s="41"/>
      <c r="CB37" s="41"/>
      <c r="CD37" s="41"/>
      <c r="CF37" s="41"/>
      <c r="CH37" s="41"/>
      <c r="CJ37" s="41"/>
      <c r="CL37" s="41"/>
      <c r="CN37" s="41"/>
      <c r="CP37" s="41"/>
      <c r="CR37" s="41"/>
      <c r="CT37" s="41"/>
      <c r="CV37" s="41"/>
      <c r="CX37" s="41"/>
      <c r="CZ37" s="41"/>
      <c r="DB37" s="41"/>
      <c r="DD37" s="41"/>
      <c r="DF37" s="41"/>
      <c r="DH37" s="41"/>
      <c r="DJ37" s="41"/>
      <c r="DL37" s="41"/>
      <c r="DN37" s="41"/>
      <c r="DP37" s="41"/>
      <c r="DR37" s="41"/>
      <c r="DT37" s="41"/>
      <c r="DU37" s="40"/>
      <c r="DV37" s="41"/>
      <c r="DW37" s="40"/>
      <c r="DX37" s="41"/>
      <c r="DY37" s="40"/>
      <c r="DZ37" s="41"/>
      <c r="EA37" s="40"/>
      <c r="EB37" s="41"/>
      <c r="EC37" s="40"/>
      <c r="ED37" s="41"/>
      <c r="EE37" s="40"/>
      <c r="EF37" s="41"/>
      <c r="EH37" s="41"/>
      <c r="EJ37" s="41"/>
      <c r="EL37" s="41"/>
      <c r="EM37" s="40"/>
      <c r="EN37" s="41"/>
      <c r="EO37" s="40"/>
      <c r="EP37" s="41"/>
      <c r="EQ37" s="40"/>
      <c r="ER37" s="41"/>
      <c r="ES37" s="40"/>
      <c r="ET37" s="41"/>
      <c r="EU37" s="40"/>
      <c r="EV37" s="41"/>
      <c r="EW37" s="40"/>
      <c r="EX37" s="41"/>
      <c r="EY37" s="40"/>
      <c r="EZ37" s="41"/>
      <c r="FA37" s="40"/>
      <c r="FB37" s="41"/>
      <c r="FC37" s="40"/>
      <c r="FD37" s="41"/>
      <c r="FF37" s="41"/>
      <c r="FH37" s="41"/>
      <c r="FJ37" s="41"/>
      <c r="FK37" s="40"/>
      <c r="FL37" s="41"/>
      <c r="FN37" s="41"/>
      <c r="FO37" s="40"/>
      <c r="FP37" s="41"/>
      <c r="FQ37" s="40"/>
      <c r="FR37" s="41"/>
      <c r="FS37" s="40"/>
      <c r="FT37" s="41"/>
    </row>
    <row r="38" spans="1:177" ht="13.5" thickBot="1" x14ac:dyDescent="0.25">
      <c r="A38"/>
      <c r="B38" s="41"/>
      <c r="D38" s="42"/>
      <c r="E38" s="43"/>
      <c r="F38" s="41"/>
      <c r="H38" s="41"/>
      <c r="J38" s="42"/>
      <c r="K38" s="43"/>
      <c r="L38" s="41"/>
      <c r="N38" s="42"/>
      <c r="O38" s="43"/>
      <c r="P38" s="42"/>
      <c r="Q38" s="43"/>
      <c r="R38" s="41"/>
      <c r="T38" s="42"/>
      <c r="U38" s="43"/>
      <c r="V38" s="41"/>
      <c r="X38" s="41"/>
      <c r="Z38" s="41"/>
      <c r="AB38" s="41"/>
      <c r="AD38" s="42"/>
      <c r="AE38" s="43"/>
      <c r="AF38" s="42"/>
      <c r="AG38" s="43"/>
      <c r="AH38" s="42"/>
      <c r="AI38" s="43"/>
      <c r="AJ38" s="41"/>
      <c r="AL38" s="42"/>
      <c r="AM38" s="43"/>
      <c r="AN38" s="42"/>
      <c r="AO38" s="43"/>
      <c r="AP38" s="42"/>
      <c r="AQ38" s="43"/>
      <c r="AR38" s="42"/>
      <c r="AS38" s="43"/>
      <c r="AT38" s="42"/>
      <c r="AU38" s="43"/>
      <c r="AV38" s="42"/>
      <c r="AW38" s="43"/>
      <c r="AX38" s="41"/>
      <c r="AZ38" s="42"/>
      <c r="BA38" s="43"/>
      <c r="BB38" s="42"/>
      <c r="BC38" s="43"/>
      <c r="BD38" s="42"/>
      <c r="BE38" s="43"/>
      <c r="BF38" s="42"/>
      <c r="BG38" s="43"/>
      <c r="BH38" s="42"/>
      <c r="BI38" s="43"/>
      <c r="BJ38" s="41"/>
      <c r="BL38" s="41"/>
      <c r="BN38" s="42"/>
      <c r="BO38" s="43"/>
      <c r="BP38" s="41"/>
      <c r="BR38" s="41"/>
      <c r="BT38" s="41"/>
      <c r="BV38" s="41"/>
      <c r="BX38" s="41"/>
      <c r="BZ38" s="42"/>
      <c r="CA38" s="43"/>
      <c r="CB38" s="42"/>
      <c r="CC38" s="43"/>
      <c r="CD38" s="42"/>
      <c r="CE38" s="43"/>
      <c r="CF38" s="42"/>
      <c r="CG38" s="43"/>
      <c r="CH38" s="42"/>
      <c r="CI38" s="43"/>
      <c r="CJ38" s="42"/>
      <c r="CK38" s="43"/>
      <c r="CL38" s="42"/>
      <c r="CM38" s="43"/>
      <c r="CN38" s="42"/>
      <c r="CO38" s="43"/>
      <c r="CP38" s="42"/>
      <c r="CQ38" s="43"/>
      <c r="CR38" s="42"/>
      <c r="CS38" s="43"/>
      <c r="CT38" s="42"/>
      <c r="CU38" s="43"/>
      <c r="CV38" s="41"/>
      <c r="CW38" s="40"/>
      <c r="CX38" s="42"/>
      <c r="CY38" s="43"/>
      <c r="CZ38" s="42"/>
      <c r="DA38" s="43"/>
      <c r="DB38" s="42"/>
      <c r="DC38" s="43"/>
      <c r="DD38" s="41"/>
      <c r="DE38" s="40"/>
      <c r="DF38" s="41"/>
      <c r="DG38" s="40"/>
      <c r="DH38" s="41"/>
      <c r="DI38" s="40"/>
      <c r="DJ38" s="41"/>
      <c r="DK38" s="40"/>
      <c r="DL38" s="42"/>
      <c r="DM38" s="43"/>
      <c r="DN38" s="41"/>
      <c r="DO38" s="40"/>
      <c r="DP38" s="41"/>
      <c r="DQ38" s="40"/>
      <c r="DR38" s="41"/>
      <c r="DS38" s="40"/>
      <c r="DT38" s="41"/>
      <c r="DU38" s="40"/>
      <c r="DV38" s="41"/>
      <c r="DW38" s="40"/>
      <c r="DX38" s="41"/>
      <c r="DY38" s="40"/>
      <c r="DZ38" s="41"/>
      <c r="EA38" s="40"/>
      <c r="EB38" s="41"/>
      <c r="EC38" s="40"/>
      <c r="ED38" s="41"/>
      <c r="EE38" s="40"/>
      <c r="EF38" s="41"/>
      <c r="EG38" s="40"/>
      <c r="EH38" s="41"/>
      <c r="EI38" s="40"/>
      <c r="EJ38" s="41"/>
      <c r="EK38" s="40"/>
      <c r="EL38" s="41"/>
      <c r="EM38" s="40"/>
      <c r="EN38" s="41"/>
      <c r="EO38" s="40"/>
      <c r="EP38" s="41"/>
      <c r="EQ38" s="40"/>
      <c r="ER38" s="41"/>
      <c r="ES38" s="40"/>
      <c r="ET38" s="41"/>
      <c r="EU38" s="40"/>
      <c r="EV38" s="41"/>
      <c r="EW38" s="40"/>
      <c r="EX38" s="41"/>
      <c r="EY38" s="40"/>
      <c r="EZ38" s="41"/>
      <c r="FA38" s="40"/>
      <c r="FB38" s="41"/>
      <c r="FC38" s="40"/>
      <c r="FD38" s="41"/>
      <c r="FE38" s="40"/>
      <c r="FF38" s="41"/>
      <c r="FG38" s="40"/>
      <c r="FH38" s="41"/>
      <c r="FI38" s="40"/>
      <c r="FJ38" s="41"/>
      <c r="FK38" s="40"/>
      <c r="FL38" s="42"/>
      <c r="FM38" s="43"/>
      <c r="FN38" s="41"/>
      <c r="FO38" s="40"/>
      <c r="FP38" s="41"/>
      <c r="FQ38" s="40"/>
      <c r="FR38" s="41"/>
      <c r="FS38" s="40"/>
      <c r="FT38" s="42"/>
      <c r="FU38" s="43"/>
    </row>
    <row r="39" spans="1:177" x14ac:dyDescent="0.2">
      <c r="A39"/>
      <c r="B39" s="41"/>
      <c r="D39" s="41" t="s">
        <v>122</v>
      </c>
      <c r="F39" s="41"/>
      <c r="H39" s="41"/>
      <c r="J39" s="41"/>
      <c r="L39" s="41"/>
      <c r="N39" s="41"/>
      <c r="P39" s="41"/>
      <c r="R39" s="41"/>
      <c r="T39" s="41"/>
      <c r="V39" s="41"/>
      <c r="X39" s="41"/>
      <c r="Z39" s="41"/>
      <c r="AB39" s="41"/>
      <c r="AD39" s="41"/>
      <c r="AF39" s="41"/>
      <c r="AH39" s="41"/>
      <c r="AJ39" s="41"/>
      <c r="AL39" s="41"/>
      <c r="AN39" s="41"/>
      <c r="AP39" s="41"/>
      <c r="AR39" s="41" t="s">
        <v>123</v>
      </c>
      <c r="AT39" s="41"/>
      <c r="AV39" s="41" t="s">
        <v>123</v>
      </c>
      <c r="AX39" s="41"/>
      <c r="AZ39" s="41"/>
      <c r="BB39" s="41"/>
      <c r="BD39" s="41" t="s">
        <v>123</v>
      </c>
      <c r="BF39" s="41"/>
      <c r="BH39" s="41"/>
      <c r="BJ39" s="41"/>
      <c r="BL39" s="41"/>
      <c r="BN39" s="41" t="s">
        <v>123</v>
      </c>
      <c r="BP39" s="41"/>
      <c r="BR39" s="41"/>
      <c r="BT39" s="41"/>
      <c r="BV39" s="41"/>
      <c r="BX39" s="41"/>
      <c r="BZ39" s="41" t="s">
        <v>123</v>
      </c>
      <c r="CB39" s="41" t="s">
        <v>123</v>
      </c>
      <c r="CD39" s="41" t="s">
        <v>123</v>
      </c>
      <c r="CF39" s="41" t="s">
        <v>123</v>
      </c>
      <c r="CH39" s="41" t="s">
        <v>123</v>
      </c>
      <c r="CJ39" s="41" t="s">
        <v>123</v>
      </c>
      <c r="CL39" s="41" t="s">
        <v>123</v>
      </c>
      <c r="CN39" s="41" t="s">
        <v>123</v>
      </c>
      <c r="CP39" s="41" t="s">
        <v>123</v>
      </c>
      <c r="CR39" s="41"/>
      <c r="CT39" s="41" t="s">
        <v>123</v>
      </c>
      <c r="CV39" s="41"/>
      <c r="CW39" s="40"/>
      <c r="CX39" s="41"/>
      <c r="CZ39" s="41" t="s">
        <v>123</v>
      </c>
      <c r="DB39" s="41"/>
      <c r="DD39" s="41"/>
      <c r="DE39" s="40"/>
      <c r="DF39" s="41"/>
      <c r="DG39" s="40"/>
      <c r="DH39" s="41"/>
      <c r="DI39" s="40"/>
      <c r="DJ39" s="41"/>
      <c r="DK39" s="40"/>
      <c r="DL39" s="41"/>
      <c r="DN39" s="41"/>
      <c r="DO39" s="40"/>
      <c r="DP39" s="41"/>
      <c r="DQ39" s="40"/>
      <c r="DR39" s="41"/>
      <c r="DT39" s="41"/>
      <c r="DU39" s="40"/>
      <c r="DV39" s="41"/>
      <c r="DW39" s="40"/>
      <c r="DX39" s="41"/>
      <c r="DY39" s="40"/>
      <c r="DZ39" s="41"/>
      <c r="EA39" s="40"/>
      <c r="EB39" s="41"/>
      <c r="EC39" s="40"/>
      <c r="ED39" s="41"/>
      <c r="EE39" s="40"/>
      <c r="EF39" s="41"/>
      <c r="EG39" s="40"/>
      <c r="EH39" s="41"/>
      <c r="EI39" s="40"/>
      <c r="EJ39" s="41"/>
      <c r="EK39" s="40"/>
      <c r="EL39" s="41"/>
      <c r="EM39" s="40"/>
      <c r="EN39" s="41"/>
      <c r="EO39" s="40"/>
      <c r="EP39" s="41"/>
      <c r="EQ39" s="40"/>
      <c r="ER39" s="41"/>
      <c r="ES39" s="40"/>
      <c r="ET39" s="41"/>
      <c r="EU39" s="40"/>
      <c r="EV39" s="41"/>
      <c r="EW39" s="40"/>
      <c r="EX39" s="41"/>
      <c r="EY39" s="40"/>
      <c r="EZ39" s="41"/>
      <c r="FA39" s="40"/>
      <c r="FB39" s="41"/>
      <c r="FC39" s="40"/>
      <c r="FD39" s="41"/>
      <c r="FF39" s="41"/>
      <c r="FG39" s="40"/>
      <c r="FH39" s="41"/>
      <c r="FI39" s="40"/>
      <c r="FJ39" s="41"/>
      <c r="FK39" s="40"/>
      <c r="FL39" s="41"/>
      <c r="FN39" s="41"/>
      <c r="FO39" s="40"/>
      <c r="FP39" s="41"/>
      <c r="FQ39" s="40"/>
      <c r="FR39" s="41"/>
      <c r="FS39" s="40"/>
      <c r="FT39" s="41" t="s">
        <v>123</v>
      </c>
    </row>
    <row r="40" spans="1:177" x14ac:dyDescent="0.2">
      <c r="A40"/>
      <c r="B40" s="41"/>
      <c r="D40" s="41"/>
      <c r="F40" s="41"/>
      <c r="H40" s="41"/>
      <c r="J40" s="41"/>
      <c r="L40" s="41"/>
      <c r="N40" s="41"/>
      <c r="P40" s="41"/>
      <c r="R40" s="41"/>
      <c r="T40" s="41"/>
      <c r="V40" s="41"/>
      <c r="X40" s="41"/>
      <c r="Z40" s="41"/>
      <c r="AB40" s="41"/>
      <c r="AD40" s="41"/>
      <c r="AF40" s="41"/>
      <c r="AH40" s="41"/>
      <c r="AJ40" s="41"/>
      <c r="AL40" s="41"/>
      <c r="AN40" s="41"/>
      <c r="AP40" s="41"/>
      <c r="AR40" s="41"/>
      <c r="AT40" s="41"/>
      <c r="AV40" s="41"/>
      <c r="AX40" s="41"/>
      <c r="AZ40" s="41"/>
      <c r="BB40" s="41"/>
      <c r="BD40" s="41"/>
      <c r="BF40" s="41"/>
      <c r="BH40" s="41"/>
      <c r="BJ40" s="41"/>
      <c r="BL40" s="41"/>
      <c r="BN40" s="41"/>
      <c r="BP40" s="41"/>
      <c r="BR40" s="41"/>
      <c r="BT40" s="41"/>
      <c r="BV40" s="41"/>
      <c r="BX40" s="41"/>
      <c r="BZ40" s="41"/>
      <c r="CB40" s="41"/>
      <c r="CD40" s="41"/>
      <c r="CF40" s="41"/>
      <c r="CH40" s="41"/>
      <c r="CJ40" s="41"/>
      <c r="CL40" s="41"/>
      <c r="CN40" s="41"/>
      <c r="CP40" s="41"/>
      <c r="CR40" s="41"/>
      <c r="CT40" s="41"/>
      <c r="CV40" s="41"/>
      <c r="CW40" s="40"/>
      <c r="CX40" s="41"/>
      <c r="CZ40" s="41"/>
      <c r="DB40" s="41"/>
      <c r="DD40" s="41"/>
      <c r="DE40" s="40"/>
      <c r="DF40" s="41"/>
      <c r="DG40" s="40"/>
      <c r="DH40" s="41"/>
      <c r="DI40" s="40"/>
      <c r="DJ40" s="41"/>
      <c r="DK40" s="40"/>
      <c r="DL40" s="41"/>
      <c r="DN40" s="41"/>
      <c r="DO40" s="40"/>
      <c r="DP40" s="41"/>
      <c r="DQ40" s="40"/>
      <c r="DR40" s="41"/>
      <c r="DT40" s="41"/>
      <c r="DU40" s="40"/>
      <c r="DV40" s="41"/>
      <c r="DW40" s="40"/>
      <c r="DX40" s="41"/>
      <c r="DY40" s="40"/>
      <c r="DZ40" s="41"/>
      <c r="EA40" s="40"/>
      <c r="EB40" s="41"/>
      <c r="EC40" s="40"/>
      <c r="ED40" s="41"/>
      <c r="EE40" s="40"/>
      <c r="EF40" s="41"/>
      <c r="EG40" s="40"/>
      <c r="EH40" s="41"/>
      <c r="EJ40" s="41"/>
      <c r="EK40" s="40"/>
      <c r="EL40" s="41"/>
      <c r="EM40" s="40"/>
      <c r="EN40" s="41"/>
      <c r="EO40" s="40"/>
      <c r="EP40" s="41"/>
      <c r="EQ40" s="40"/>
      <c r="ER40" s="41"/>
      <c r="ES40" s="40"/>
      <c r="ET40" s="41"/>
      <c r="EU40" s="40"/>
      <c r="EV40" s="41"/>
      <c r="EW40" s="40"/>
      <c r="EX40" s="41"/>
      <c r="EY40" s="40"/>
      <c r="EZ40" s="41"/>
      <c r="FA40" s="40"/>
      <c r="FB40" s="41"/>
      <c r="FC40" s="40"/>
      <c r="FD40" s="41"/>
      <c r="FF40" s="41"/>
      <c r="FG40" s="40"/>
      <c r="FH40" s="41"/>
      <c r="FI40" s="40"/>
      <c r="FJ40" s="41"/>
      <c r="FK40" s="40"/>
      <c r="FL40" s="41"/>
      <c r="FN40" s="41"/>
      <c r="FO40" s="40"/>
      <c r="FP40" s="41"/>
      <c r="FQ40" s="40"/>
      <c r="FR40" s="41"/>
      <c r="FS40" s="40"/>
      <c r="FT40" s="41"/>
    </row>
    <row r="41" spans="1:177" x14ac:dyDescent="0.2">
      <c r="A41"/>
      <c r="B41" s="41"/>
      <c r="D41" s="41" t="s">
        <v>124</v>
      </c>
      <c r="E41" s="44">
        <v>42230</v>
      </c>
      <c r="F41" s="41"/>
      <c r="G41" s="44"/>
      <c r="H41" s="41"/>
      <c r="I41" s="44"/>
      <c r="J41" s="41"/>
      <c r="K41" s="44"/>
      <c r="L41" s="41"/>
      <c r="M41" s="44"/>
      <c r="N41" s="41" t="s">
        <v>124</v>
      </c>
      <c r="O41" s="44">
        <v>42382</v>
      </c>
      <c r="P41" s="41"/>
      <c r="Q41" s="44"/>
      <c r="R41" s="41"/>
      <c r="S41" s="44"/>
      <c r="T41" s="41"/>
      <c r="U41" s="44"/>
      <c r="V41" s="41"/>
      <c r="W41" s="44"/>
      <c r="X41" s="41"/>
      <c r="Y41" s="44"/>
      <c r="Z41" s="41"/>
      <c r="AA41" s="44"/>
      <c r="AB41" s="41"/>
      <c r="AC41" s="44"/>
      <c r="AD41" s="41"/>
      <c r="AE41" s="44"/>
      <c r="AF41" s="41"/>
      <c r="AG41" s="44"/>
      <c r="AH41" s="41"/>
      <c r="AI41" s="44"/>
      <c r="AJ41" s="41"/>
      <c r="AK41" s="44"/>
      <c r="AL41" s="41"/>
      <c r="AM41" s="44"/>
      <c r="AN41" s="41"/>
      <c r="AO41" s="44"/>
      <c r="AP41" s="41"/>
      <c r="AQ41" s="44"/>
      <c r="AR41" s="41" t="s">
        <v>124</v>
      </c>
      <c r="AS41" s="44">
        <v>42805</v>
      </c>
      <c r="AT41" s="41"/>
      <c r="AU41" s="44"/>
      <c r="AV41" s="41" t="s">
        <v>124</v>
      </c>
      <c r="AW41" s="44">
        <v>42864</v>
      </c>
      <c r="AX41" s="41"/>
      <c r="AY41" s="44"/>
      <c r="AZ41" s="41"/>
      <c r="BA41" s="44"/>
      <c r="BB41" s="41"/>
      <c r="BC41" s="44"/>
      <c r="BD41" s="41" t="s">
        <v>124</v>
      </c>
      <c r="BE41" s="44">
        <v>43020</v>
      </c>
      <c r="BF41" s="41"/>
      <c r="BG41" s="44"/>
      <c r="BH41" s="41"/>
      <c r="BI41" s="44"/>
      <c r="BJ41" s="41"/>
      <c r="BK41" s="44"/>
      <c r="BL41" s="41"/>
      <c r="BM41" s="44"/>
      <c r="BN41" s="41" t="s">
        <v>124</v>
      </c>
      <c r="BO41" s="44">
        <v>43169</v>
      </c>
      <c r="BP41" s="41"/>
      <c r="BQ41" s="44"/>
      <c r="BR41" s="41"/>
      <c r="BS41" s="44"/>
      <c r="BT41" s="41"/>
      <c r="BU41" s="44"/>
      <c r="BV41" s="41"/>
      <c r="BW41" s="44"/>
      <c r="BX41" s="41"/>
      <c r="BY41" s="44"/>
      <c r="BZ41" s="41" t="s">
        <v>124</v>
      </c>
      <c r="CA41" s="44">
        <v>43353</v>
      </c>
      <c r="CB41" s="41" t="s">
        <v>124</v>
      </c>
      <c r="CC41" s="44">
        <v>43353</v>
      </c>
      <c r="CD41" s="41" t="s">
        <v>124</v>
      </c>
      <c r="CE41" s="44">
        <v>43353</v>
      </c>
      <c r="CF41" s="41" t="s">
        <v>124</v>
      </c>
      <c r="CG41" s="44">
        <v>43446</v>
      </c>
      <c r="CH41" s="41" t="s">
        <v>124</v>
      </c>
      <c r="CI41" s="44">
        <v>43446</v>
      </c>
      <c r="CJ41" s="41" t="s">
        <v>124</v>
      </c>
      <c r="CK41" s="44">
        <v>43508</v>
      </c>
      <c r="CL41" s="41" t="s">
        <v>124</v>
      </c>
      <c r="CM41" s="44">
        <v>43535</v>
      </c>
      <c r="CN41" s="41" t="s">
        <v>124</v>
      </c>
      <c r="CO41" s="44">
        <v>43566</v>
      </c>
      <c r="CP41" s="41" t="s">
        <v>124</v>
      </c>
      <c r="CQ41" s="44">
        <v>43566</v>
      </c>
      <c r="CR41" s="41"/>
      <c r="CS41" s="44"/>
      <c r="CT41" s="41" t="s">
        <v>124</v>
      </c>
      <c r="CU41" s="44">
        <v>43654</v>
      </c>
      <c r="CV41" s="41"/>
      <c r="CW41" s="45"/>
      <c r="CX41" s="41"/>
      <c r="CY41" s="44"/>
      <c r="CZ41" s="41" t="s">
        <v>124</v>
      </c>
      <c r="DA41" s="44">
        <v>43746</v>
      </c>
      <c r="DB41" s="41"/>
      <c r="DC41" s="44"/>
      <c r="DD41" s="41"/>
      <c r="DE41" s="45"/>
      <c r="DF41" s="41"/>
      <c r="DG41" s="45"/>
      <c r="DH41" s="41"/>
      <c r="DI41" s="45"/>
      <c r="DJ41" s="41"/>
      <c r="DK41" s="45"/>
      <c r="DL41" s="41"/>
      <c r="DM41" s="44"/>
      <c r="DN41" s="41"/>
      <c r="DO41" s="44"/>
      <c r="DP41" s="41"/>
      <c r="DQ41" s="45"/>
      <c r="DR41" s="41"/>
      <c r="DS41" s="44"/>
      <c r="DT41" s="41"/>
      <c r="DU41" s="45"/>
      <c r="DV41" s="41"/>
      <c r="DW41" s="45"/>
      <c r="DX41" s="41"/>
      <c r="DY41" s="45"/>
      <c r="DZ41" s="41"/>
      <c r="EA41" s="45"/>
      <c r="EB41" s="41"/>
      <c r="EC41" s="45"/>
      <c r="ED41" s="41"/>
      <c r="EE41" s="45"/>
      <c r="EF41" s="41"/>
      <c r="EG41" s="45"/>
      <c r="EH41" s="41"/>
      <c r="EI41" s="44"/>
      <c r="EJ41" s="41"/>
      <c r="EK41" s="45"/>
      <c r="EL41" s="41"/>
      <c r="EM41" s="45"/>
      <c r="EN41" s="41"/>
      <c r="EO41" s="45"/>
      <c r="EP41" s="41"/>
      <c r="EQ41" s="45"/>
      <c r="ER41" s="41"/>
      <c r="ES41" s="45"/>
      <c r="ET41" s="41"/>
      <c r="EU41" s="45"/>
      <c r="EV41" s="41"/>
      <c r="EW41" s="45"/>
      <c r="EX41" s="41"/>
      <c r="EY41" s="45"/>
      <c r="EZ41" s="41"/>
      <c r="FA41" s="45"/>
      <c r="FB41" s="41"/>
      <c r="FC41" s="45"/>
      <c r="FD41" s="41"/>
      <c r="FE41" s="44"/>
      <c r="FF41" s="41"/>
      <c r="FG41" s="45"/>
      <c r="FH41" s="41"/>
      <c r="FI41" s="45"/>
      <c r="FJ41" s="41"/>
      <c r="FK41" s="45"/>
      <c r="FL41" s="41"/>
      <c r="FM41" s="44"/>
      <c r="FN41" s="41"/>
      <c r="FO41" s="45"/>
      <c r="FP41" s="41"/>
      <c r="FQ41" s="45"/>
      <c r="FR41" s="41"/>
      <c r="FS41" s="45"/>
      <c r="FT41" s="41" t="s">
        <v>124</v>
      </c>
      <c r="FU41" s="46" t="s">
        <v>125</v>
      </c>
    </row>
    <row r="42" spans="1:177" x14ac:dyDescent="0.2">
      <c r="A42"/>
      <c r="B42" s="41"/>
      <c r="D42" s="41"/>
      <c r="F42" s="41"/>
      <c r="H42" s="41"/>
      <c r="J42" s="41"/>
      <c r="L42" s="41"/>
      <c r="N42" s="41"/>
      <c r="P42" s="41"/>
      <c r="R42" s="41"/>
      <c r="T42" s="41"/>
      <c r="V42" s="41"/>
      <c r="X42" s="41"/>
      <c r="Z42" s="41">
        <v>173614043</v>
      </c>
      <c r="AB42" s="41"/>
      <c r="AD42" s="41"/>
      <c r="AF42" s="41"/>
      <c r="AH42" s="41"/>
      <c r="AJ42" s="41"/>
      <c r="AL42" s="41"/>
      <c r="AN42" s="41"/>
      <c r="AP42" s="41"/>
      <c r="AR42" s="41"/>
      <c r="AT42" s="41"/>
      <c r="AV42" s="41"/>
      <c r="AX42" s="41"/>
      <c r="AZ42" s="41"/>
      <c r="BB42" s="41"/>
      <c r="BD42" s="41"/>
      <c r="BF42" s="41"/>
      <c r="BH42" s="41"/>
      <c r="BJ42" s="41"/>
      <c r="BL42" s="41"/>
      <c r="BN42" s="41"/>
      <c r="BP42" s="41"/>
      <c r="BR42" s="41"/>
      <c r="BT42" s="41"/>
      <c r="BV42" s="41"/>
      <c r="BX42" s="41"/>
      <c r="BZ42" s="41"/>
      <c r="CB42" s="41"/>
      <c r="CD42" s="41"/>
      <c r="CF42" s="41"/>
      <c r="CH42" s="41"/>
      <c r="CJ42" s="41"/>
      <c r="CL42" s="41"/>
      <c r="CN42" s="41"/>
      <c r="CP42" s="41"/>
      <c r="CR42" s="41"/>
      <c r="CT42" s="41"/>
      <c r="CV42" s="41"/>
      <c r="CW42" s="40"/>
      <c r="CX42" s="41"/>
      <c r="CZ42" s="41"/>
      <c r="DB42" s="41"/>
      <c r="DD42" s="41"/>
      <c r="DE42" s="40"/>
      <c r="DF42" s="41"/>
      <c r="DG42" s="40"/>
      <c r="DH42" s="41"/>
      <c r="DI42" s="40"/>
      <c r="DJ42" s="41"/>
      <c r="DK42" s="40"/>
      <c r="DL42" s="41"/>
      <c r="DN42" s="41"/>
      <c r="DP42" s="41"/>
      <c r="DQ42" s="40"/>
      <c r="DR42" s="41"/>
      <c r="DT42" s="41"/>
      <c r="DV42" s="41"/>
      <c r="DX42" s="41"/>
      <c r="DZ42" s="41"/>
      <c r="EB42" s="41"/>
      <c r="ED42" s="41"/>
      <c r="EE42" s="40"/>
      <c r="EF42" s="41"/>
      <c r="EG42" s="40"/>
      <c r="EH42" s="41"/>
      <c r="EJ42" s="41"/>
      <c r="EK42" s="40"/>
      <c r="EL42" s="41"/>
      <c r="EM42" s="40"/>
      <c r="EN42" s="41"/>
      <c r="EO42" s="40"/>
      <c r="EP42" s="41"/>
      <c r="EQ42" s="40"/>
      <c r="ER42" s="41"/>
      <c r="ES42" s="40"/>
      <c r="ET42" s="41"/>
      <c r="EU42" s="40"/>
      <c r="EV42" s="41"/>
      <c r="EW42" s="40"/>
      <c r="EX42" s="41"/>
      <c r="EY42" s="40"/>
      <c r="EZ42" s="41"/>
      <c r="FA42" s="40"/>
      <c r="FB42" s="41"/>
      <c r="FC42" s="40"/>
      <c r="FD42" s="41"/>
      <c r="FF42" s="41"/>
      <c r="FG42" s="40"/>
      <c r="FH42" s="41"/>
      <c r="FI42" s="40"/>
      <c r="FJ42" s="41"/>
      <c r="FK42" s="40"/>
      <c r="FL42" s="41"/>
      <c r="FN42" s="41"/>
      <c r="FP42" s="41"/>
      <c r="FQ42" s="40"/>
      <c r="FR42" s="41"/>
      <c r="FS42" s="40"/>
      <c r="FT42" s="41"/>
    </row>
    <row r="43" spans="1:177" x14ac:dyDescent="0.2">
      <c r="A43" s="47"/>
      <c r="B43" s="41"/>
      <c r="D43" s="41"/>
      <c r="F43" s="41"/>
      <c r="H43" s="41"/>
      <c r="J43" s="41"/>
      <c r="L43" s="41"/>
      <c r="N43" s="41"/>
      <c r="P43" s="41"/>
      <c r="R43" s="41"/>
      <c r="T43" s="41"/>
      <c r="V43" s="41"/>
      <c r="X43" s="41"/>
      <c r="Z43" s="41">
        <v>16932404</v>
      </c>
      <c r="AB43" s="41"/>
      <c r="AD43" s="41"/>
      <c r="AF43" s="41"/>
      <c r="AH43" s="41"/>
      <c r="AJ43" s="41"/>
      <c r="AL43" s="41"/>
      <c r="AN43" s="41"/>
      <c r="AP43" s="41"/>
      <c r="AR43" s="41"/>
      <c r="AT43" s="41"/>
      <c r="AV43" s="41"/>
      <c r="AX43" s="41"/>
      <c r="AZ43" s="41"/>
      <c r="BB43" s="41"/>
      <c r="BD43" s="41"/>
      <c r="BF43" s="41"/>
      <c r="BH43" s="41"/>
      <c r="BJ43" s="41"/>
      <c r="BL43" s="41"/>
      <c r="BN43" s="41"/>
      <c r="BP43" s="41"/>
      <c r="BR43" s="41"/>
      <c r="BT43" s="41"/>
      <c r="BV43" s="41"/>
      <c r="BX43" s="41"/>
      <c r="BZ43" s="41"/>
      <c r="CB43" s="41"/>
      <c r="CD43" s="41"/>
      <c r="CF43" s="41"/>
      <c r="CH43" s="41"/>
      <c r="CJ43" s="41"/>
      <c r="CL43" s="41"/>
      <c r="CN43" s="41"/>
      <c r="CP43" s="41"/>
      <c r="CR43" s="41"/>
      <c r="CT43" s="41"/>
      <c r="CV43" s="41"/>
      <c r="CW43" s="40"/>
      <c r="CX43" s="41"/>
      <c r="CZ43" s="41"/>
      <c r="DB43" s="41"/>
      <c r="DD43" s="41"/>
      <c r="DF43" s="41"/>
      <c r="DH43" s="41"/>
      <c r="DI43" s="40"/>
      <c r="DJ43" s="41"/>
      <c r="DL43" s="41"/>
      <c r="DN43" s="41"/>
      <c r="DP43" s="41"/>
      <c r="DQ43" s="40"/>
      <c r="DR43" s="41"/>
      <c r="DT43" s="41"/>
      <c r="DV43" s="41"/>
      <c r="DX43" s="41"/>
      <c r="DZ43" s="41"/>
      <c r="EB43" s="41"/>
      <c r="ED43" s="41"/>
      <c r="EF43" s="41"/>
      <c r="EG43" s="40"/>
      <c r="EH43" s="41"/>
      <c r="EJ43" s="41"/>
      <c r="EL43" s="41"/>
      <c r="EM43" s="40"/>
      <c r="EN43" s="41"/>
      <c r="EO43" s="40"/>
      <c r="EP43" s="41"/>
      <c r="EQ43" s="40"/>
      <c r="ER43" s="41"/>
      <c r="ET43" s="41"/>
      <c r="EU43" s="40"/>
      <c r="EV43" s="41"/>
      <c r="EX43" s="41"/>
      <c r="EY43" s="40"/>
      <c r="EZ43" s="41"/>
      <c r="FA43" s="40"/>
      <c r="FB43" s="41"/>
      <c r="FD43" s="41"/>
      <c r="FF43" s="41"/>
      <c r="FH43" s="41"/>
      <c r="FI43" s="40"/>
      <c r="FJ43" s="41"/>
      <c r="FK43" s="40"/>
      <c r="FL43" s="41"/>
      <c r="FN43" s="41"/>
      <c r="FP43" s="41"/>
      <c r="FQ43" s="40"/>
      <c r="FR43" s="41"/>
      <c r="FT43" s="41"/>
    </row>
    <row r="44" spans="1:177" x14ac:dyDescent="0.2">
      <c r="B44" s="41"/>
      <c r="D44" s="41"/>
      <c r="F44" s="41"/>
      <c r="H44" s="41"/>
      <c r="J44" s="41"/>
      <c r="L44" s="41"/>
      <c r="N44" s="41"/>
      <c r="P44" s="41"/>
      <c r="R44" s="41"/>
      <c r="T44" s="41"/>
      <c r="V44" s="41"/>
      <c r="X44" s="41"/>
      <c r="Z44" s="48">
        <v>6005586</v>
      </c>
      <c r="AB44" s="41"/>
      <c r="AD44" s="41"/>
      <c r="AF44" s="41"/>
      <c r="AH44" s="41"/>
      <c r="AJ44" s="41"/>
      <c r="AL44" s="41"/>
      <c r="AN44" s="41"/>
      <c r="AP44" s="41"/>
      <c r="AR44" s="41"/>
      <c r="AT44" s="41"/>
      <c r="AV44" s="41"/>
      <c r="AX44" s="41"/>
      <c r="AZ44" s="41"/>
      <c r="BB44" s="41"/>
      <c r="BD44" s="41"/>
      <c r="BF44" s="41"/>
      <c r="BH44" s="41"/>
      <c r="BJ44" s="41"/>
      <c r="BL44" s="41"/>
      <c r="BN44" s="41"/>
      <c r="BP44" s="41"/>
      <c r="BR44" s="41"/>
      <c r="BT44" s="41"/>
      <c r="BV44" s="41"/>
      <c r="BX44" s="41"/>
      <c r="BZ44" s="41"/>
      <c r="CB44" s="41"/>
      <c r="CD44" s="41"/>
      <c r="CF44" s="41"/>
      <c r="CH44" s="41"/>
      <c r="CJ44" s="41"/>
      <c r="CL44" s="41"/>
      <c r="CN44" s="41"/>
      <c r="CP44" s="41"/>
      <c r="CR44" s="41"/>
      <c r="CT44" s="41"/>
      <c r="CV44" s="41"/>
      <c r="CX44" s="41"/>
      <c r="CZ44" s="41"/>
      <c r="DB44" s="41"/>
      <c r="DD44" s="41"/>
      <c r="DF44" s="41"/>
      <c r="DH44" s="41"/>
      <c r="DJ44" s="41"/>
      <c r="DL44" s="41"/>
      <c r="DN44" s="41"/>
      <c r="DP44" s="41"/>
      <c r="DR44" s="41"/>
      <c r="DT44" s="41"/>
      <c r="DV44" s="41"/>
      <c r="DX44" s="41"/>
      <c r="DZ44" s="41"/>
      <c r="EB44" s="41"/>
      <c r="ED44" s="41"/>
      <c r="EF44" s="41"/>
      <c r="EH44" s="41"/>
      <c r="EJ44" s="41"/>
      <c r="EL44" s="41"/>
      <c r="EN44" s="41"/>
      <c r="EP44" s="41"/>
      <c r="ER44" s="41"/>
      <c r="ET44" s="41"/>
      <c r="EV44" s="41"/>
      <c r="EX44" s="41"/>
      <c r="EZ44" s="41"/>
      <c r="FB44" s="41"/>
      <c r="FD44" s="41"/>
      <c r="FF44" s="41"/>
      <c r="FH44" s="41"/>
      <c r="FI44" s="40"/>
      <c r="FJ44" s="41"/>
      <c r="FL44" s="41"/>
      <c r="FN44" s="41"/>
      <c r="FP44" s="41"/>
      <c r="FR44" s="41"/>
      <c r="FT44" s="41"/>
    </row>
    <row r="45" spans="1:177" x14ac:dyDescent="0.2">
      <c r="B45" s="41"/>
      <c r="D45" s="41"/>
      <c r="F45" s="41"/>
      <c r="H45" s="41"/>
      <c r="J45" s="41"/>
      <c r="L45" s="41"/>
      <c r="N45" s="41"/>
      <c r="P45" s="41"/>
      <c r="R45" s="41"/>
      <c r="T45" s="41"/>
      <c r="V45" s="41"/>
      <c r="X45" s="41"/>
      <c r="Z45" s="41">
        <f>Z42-Z43-Z44</f>
        <v>150676053</v>
      </c>
      <c r="AB45" s="41"/>
      <c r="AD45" s="41"/>
      <c r="AF45" s="41"/>
      <c r="AH45" s="41"/>
      <c r="AJ45" s="41"/>
      <c r="AL45" s="41"/>
      <c r="AN45" s="41"/>
      <c r="AP45" s="41"/>
      <c r="AR45" s="41"/>
      <c r="AT45" s="41"/>
      <c r="AV45" s="41"/>
      <c r="AX45" s="41"/>
      <c r="AZ45" s="41"/>
      <c r="BB45" s="41"/>
      <c r="BD45" s="41"/>
      <c r="BF45" s="41"/>
      <c r="BH45" s="41"/>
      <c r="BJ45" s="41"/>
      <c r="BL45" s="41"/>
      <c r="BN45" s="41"/>
      <c r="BP45" s="41"/>
      <c r="BR45" s="41"/>
      <c r="BT45" s="41"/>
      <c r="BV45" s="41"/>
      <c r="BX45" s="41"/>
      <c r="BZ45" s="41"/>
      <c r="CB45" s="41"/>
      <c r="CD45" s="41"/>
      <c r="CF45" s="41"/>
      <c r="CH45" s="41"/>
      <c r="CJ45" s="41"/>
      <c r="CL45" s="41"/>
      <c r="CN45" s="41"/>
      <c r="CP45" s="41"/>
      <c r="CR45" s="41"/>
      <c r="CT45" s="41"/>
      <c r="CV45" s="41"/>
      <c r="CX45" s="41"/>
      <c r="CZ45" s="41"/>
      <c r="DB45" s="41"/>
      <c r="DD45" s="41"/>
      <c r="DF45" s="41"/>
      <c r="DH45" s="41"/>
      <c r="DJ45" s="41"/>
      <c r="DL45" s="41"/>
      <c r="DN45" s="41"/>
      <c r="DP45" s="41"/>
      <c r="DR45" s="41"/>
      <c r="DT45" s="41"/>
      <c r="DV45" s="41"/>
      <c r="DX45" s="41"/>
      <c r="DZ45" s="41"/>
      <c r="EB45" s="41"/>
      <c r="ED45" s="41"/>
      <c r="EF45" s="41"/>
      <c r="EH45" s="41"/>
      <c r="EJ45" s="41"/>
      <c r="EL45" s="41"/>
      <c r="EN45" s="41"/>
      <c r="EP45" s="41"/>
      <c r="ER45" s="41"/>
      <c r="ET45" s="41"/>
      <c r="EV45" s="41"/>
      <c r="EX45" s="41"/>
      <c r="EZ45" s="41"/>
      <c r="FB45" s="41"/>
      <c r="FD45" s="41"/>
      <c r="FF45" s="41"/>
      <c r="FH45" s="41"/>
      <c r="FJ45" s="41"/>
      <c r="FL45" s="41"/>
      <c r="FN45" s="41"/>
      <c r="FP45" s="41"/>
      <c r="FR45" s="41"/>
      <c r="FT45" s="41"/>
    </row>
    <row r="46" spans="1:177" x14ac:dyDescent="0.2">
      <c r="B46" s="41"/>
      <c r="D46" s="41"/>
      <c r="F46" s="41"/>
      <c r="H46" s="41"/>
      <c r="J46" s="41"/>
      <c r="L46" s="41"/>
      <c r="N46" s="41"/>
      <c r="P46" s="41"/>
      <c r="R46" s="41"/>
      <c r="T46" s="41"/>
      <c r="V46" s="41"/>
      <c r="X46" s="41"/>
      <c r="Z46" s="41">
        <v>141088078</v>
      </c>
      <c r="AB46" s="41"/>
      <c r="AD46" s="41">
        <v>131719289.81</v>
      </c>
      <c r="AF46" s="41">
        <v>131719289.81</v>
      </c>
      <c r="AH46" s="41">
        <v>131719289.81</v>
      </c>
      <c r="AJ46" s="41">
        <v>131719289.81</v>
      </c>
      <c r="AL46" s="41">
        <v>131719289.81</v>
      </c>
      <c r="AN46" s="41">
        <v>131719289.81</v>
      </c>
      <c r="AP46" s="41"/>
      <c r="AR46" s="41"/>
      <c r="AS46" s="49">
        <v>163919322.09999999</v>
      </c>
      <c r="AT46" s="41"/>
      <c r="AU46" s="49">
        <v>163561258.23333335</v>
      </c>
      <c r="AV46" s="41"/>
      <c r="AW46" s="49">
        <v>163561258.23333335</v>
      </c>
      <c r="AX46" s="41"/>
      <c r="AY46" s="49">
        <v>163561258.23333335</v>
      </c>
      <c r="AZ46" s="41"/>
      <c r="BA46" s="49">
        <v>163561258.23333335</v>
      </c>
      <c r="BB46" s="41"/>
      <c r="BC46" s="49">
        <v>163561258.23333335</v>
      </c>
      <c r="BD46" s="41"/>
      <c r="BE46" s="49">
        <v>163561258.23333335</v>
      </c>
      <c r="BF46" s="41"/>
      <c r="BG46" s="49"/>
      <c r="BH46" s="41"/>
      <c r="BI46" s="49"/>
      <c r="BJ46" s="41"/>
      <c r="BK46" s="49"/>
      <c r="BL46" s="41"/>
      <c r="BM46" s="49"/>
      <c r="BN46" s="41"/>
      <c r="BO46" s="49"/>
      <c r="BP46" s="41"/>
      <c r="BQ46" s="49"/>
      <c r="BR46" s="41"/>
      <c r="BS46" s="49"/>
      <c r="BT46" s="41"/>
      <c r="BU46" s="49"/>
      <c r="BV46" s="41"/>
      <c r="BW46" s="49"/>
      <c r="BX46" s="41"/>
      <c r="BY46" s="49"/>
      <c r="BZ46" s="41"/>
      <c r="CA46" s="49"/>
      <c r="CB46" s="41"/>
      <c r="CC46" s="49"/>
      <c r="CD46" s="41"/>
      <c r="CE46" s="49"/>
      <c r="CF46" s="41"/>
      <c r="CG46" s="49"/>
      <c r="CH46" s="41"/>
      <c r="CI46" s="49"/>
      <c r="CJ46" s="41"/>
      <c r="CK46" s="49"/>
      <c r="CL46" s="41"/>
      <c r="CM46" s="49"/>
      <c r="CN46" s="41"/>
      <c r="CO46" s="49"/>
      <c r="CP46" s="41"/>
      <c r="CQ46" s="49"/>
      <c r="CR46" s="41"/>
      <c r="CS46" s="49"/>
      <c r="CT46" s="41"/>
      <c r="CU46" s="49"/>
      <c r="CV46" s="41"/>
      <c r="CW46" s="49"/>
      <c r="CX46" s="41"/>
      <c r="CY46" s="49"/>
      <c r="CZ46" s="41"/>
      <c r="DA46" s="49"/>
      <c r="DB46" s="41"/>
      <c r="DC46" s="49"/>
      <c r="DD46" s="41"/>
      <c r="DE46" s="49"/>
      <c r="DF46" s="41"/>
      <c r="DG46" s="49"/>
      <c r="DH46" s="41"/>
      <c r="DI46" s="49"/>
      <c r="DJ46" s="41"/>
      <c r="DK46" s="49"/>
      <c r="DL46" s="41"/>
      <c r="DM46" s="49"/>
      <c r="DN46" s="41"/>
      <c r="DO46" s="49"/>
      <c r="DP46" s="41"/>
      <c r="DQ46" s="49"/>
      <c r="DR46" s="41"/>
      <c r="DS46" s="49"/>
      <c r="DT46" s="41"/>
      <c r="DU46" s="49"/>
      <c r="DV46" s="41"/>
      <c r="DW46" s="49"/>
      <c r="DX46" s="41"/>
      <c r="DY46" s="49"/>
      <c r="DZ46" s="41"/>
      <c r="EA46" s="49"/>
      <c r="EB46" s="41"/>
      <c r="EC46" s="49"/>
      <c r="ED46" s="41"/>
      <c r="EE46" s="49"/>
      <c r="EF46" s="41"/>
      <c r="EG46" s="49"/>
      <c r="EH46" s="41"/>
      <c r="EI46" s="49"/>
      <c r="EJ46" s="41"/>
      <c r="EK46" s="49"/>
      <c r="EL46" s="41"/>
      <c r="EM46" s="49"/>
      <c r="EN46" s="41"/>
      <c r="EO46" s="49"/>
      <c r="EP46" s="41"/>
      <c r="EQ46" s="49"/>
      <c r="ER46" s="41"/>
      <c r="ES46" s="49"/>
      <c r="ET46" s="41"/>
      <c r="EU46" s="49"/>
      <c r="EV46" s="41"/>
      <c r="EW46" s="49"/>
      <c r="EX46" s="41"/>
      <c r="EY46" s="49"/>
      <c r="EZ46" s="41"/>
      <c r="FA46" s="49"/>
      <c r="FB46" s="41"/>
      <c r="FC46" s="49"/>
      <c r="FD46" s="41"/>
      <c r="FE46" s="49"/>
      <c r="FF46" s="41"/>
      <c r="FG46" s="49"/>
      <c r="FH46" s="41"/>
      <c r="FI46" s="49"/>
      <c r="FJ46" s="41"/>
      <c r="FK46" s="49"/>
      <c r="FL46" s="41"/>
      <c r="FM46" s="49"/>
      <c r="FN46" s="41"/>
      <c r="FO46" s="49"/>
      <c r="FP46" s="41"/>
      <c r="FQ46" s="49"/>
      <c r="FR46" s="41"/>
      <c r="FS46" s="49"/>
      <c r="FT46" s="41"/>
      <c r="FU46" s="49"/>
    </row>
    <row r="47" spans="1:177" x14ac:dyDescent="0.2">
      <c r="B47" s="41"/>
      <c r="D47" s="41"/>
      <c r="F47" s="41"/>
      <c r="H47" s="41"/>
      <c r="J47" s="41"/>
      <c r="L47" s="41"/>
      <c r="N47" s="41"/>
      <c r="P47" s="41"/>
      <c r="R47" s="41"/>
      <c r="T47" s="41"/>
      <c r="V47" s="41"/>
      <c r="X47" s="41"/>
      <c r="Z47" s="41">
        <f>Z43*20%</f>
        <v>3386480.8000000003</v>
      </c>
      <c r="AB47" s="41"/>
      <c r="AD47" s="41"/>
      <c r="AF47" s="41"/>
      <c r="AH47" s="41"/>
      <c r="AJ47" s="41"/>
      <c r="AL47" s="41"/>
      <c r="AN47" s="41"/>
      <c r="AP47" s="41"/>
      <c r="AR47" s="41"/>
      <c r="AS47" s="49">
        <v>135200216.58773965</v>
      </c>
      <c r="AT47" s="41"/>
      <c r="AU47" s="49">
        <v>136370699.15773967</v>
      </c>
      <c r="AV47" s="41"/>
      <c r="AW47" s="49">
        <v>136370699.15773967</v>
      </c>
      <c r="AX47" s="41"/>
      <c r="AY47" s="49">
        <v>136370699.15773967</v>
      </c>
      <c r="AZ47" s="41"/>
      <c r="BA47" s="49">
        <v>136370699.15773967</v>
      </c>
      <c r="BB47" s="41"/>
      <c r="BC47" s="49">
        <v>136370699.15773967</v>
      </c>
      <c r="BD47" s="41"/>
      <c r="BE47" s="49">
        <v>136370699.15773967</v>
      </c>
      <c r="BF47" s="41"/>
      <c r="BG47" s="49"/>
      <c r="BH47" s="41"/>
      <c r="BI47" s="49"/>
      <c r="BJ47" s="41"/>
      <c r="BK47" s="49"/>
      <c r="BL47" s="41"/>
      <c r="BM47" s="49"/>
      <c r="BN47" s="41"/>
      <c r="BO47" s="49"/>
      <c r="BP47" s="41"/>
      <c r="BQ47" s="49"/>
      <c r="BR47" s="41"/>
      <c r="BS47" s="49"/>
      <c r="BT47" s="41"/>
      <c r="BU47" s="49"/>
      <c r="BV47" s="41"/>
      <c r="BW47" s="49"/>
      <c r="BX47" s="41"/>
      <c r="BY47" s="49"/>
      <c r="BZ47" s="41"/>
      <c r="CA47" s="49"/>
      <c r="CB47" s="41"/>
      <c r="CC47" s="49"/>
      <c r="CD47" s="41"/>
      <c r="CE47" s="49"/>
      <c r="CF47" s="41"/>
      <c r="CG47" s="49"/>
      <c r="CH47" s="41"/>
      <c r="CI47" s="49"/>
      <c r="CJ47" s="41"/>
      <c r="CK47" s="49"/>
      <c r="CL47" s="41"/>
      <c r="CM47" s="49"/>
      <c r="CN47" s="41"/>
      <c r="CO47" s="49"/>
      <c r="CP47" s="41"/>
      <c r="CQ47" s="49"/>
      <c r="CR47" s="41"/>
      <c r="CS47" s="49"/>
      <c r="CT47" s="41"/>
      <c r="CU47" s="49"/>
      <c r="CV47" s="41"/>
      <c r="CW47" s="49"/>
      <c r="CX47" s="41"/>
      <c r="CY47" s="49"/>
      <c r="CZ47" s="41"/>
      <c r="DA47" s="49"/>
      <c r="DB47" s="41"/>
      <c r="DC47" s="49"/>
      <c r="DD47" s="41"/>
      <c r="DE47" s="49"/>
      <c r="DF47" s="41"/>
      <c r="DG47" s="49"/>
      <c r="DH47" s="41"/>
      <c r="DI47" s="49"/>
      <c r="DJ47" s="41"/>
      <c r="DK47" s="49"/>
      <c r="DL47" s="41"/>
      <c r="DM47" s="49"/>
      <c r="DN47" s="41"/>
      <c r="DO47" s="49"/>
      <c r="DP47" s="41"/>
      <c r="DQ47" s="49"/>
      <c r="DR47" s="41"/>
      <c r="DS47" s="49"/>
      <c r="DT47" s="41"/>
      <c r="DU47" s="49"/>
      <c r="DV47" s="41"/>
      <c r="DW47" s="49"/>
      <c r="DX47" s="41"/>
      <c r="DY47" s="49"/>
      <c r="DZ47" s="41"/>
      <c r="EA47" s="49"/>
      <c r="EB47" s="41"/>
      <c r="EC47" s="49"/>
      <c r="ED47" s="41"/>
      <c r="EE47" s="49"/>
      <c r="EF47" s="41"/>
      <c r="EG47" s="49"/>
      <c r="EH47" s="41"/>
      <c r="EI47" s="49"/>
      <c r="EJ47" s="41"/>
      <c r="EK47" s="49"/>
      <c r="EL47" s="41"/>
      <c r="EM47" s="49"/>
      <c r="EN47" s="41"/>
      <c r="EO47" s="49"/>
      <c r="EP47" s="41"/>
      <c r="EQ47" s="49"/>
      <c r="ER47" s="41"/>
      <c r="ES47" s="49"/>
      <c r="ET47" s="41"/>
      <c r="EU47" s="49"/>
      <c r="EV47" s="41"/>
      <c r="EW47" s="49"/>
      <c r="EX47" s="41"/>
      <c r="EY47" s="49"/>
      <c r="EZ47" s="41"/>
      <c r="FA47" s="49"/>
      <c r="FB47" s="41"/>
      <c r="FC47" s="49"/>
      <c r="FD47" s="41"/>
      <c r="FE47" s="49"/>
      <c r="FF47" s="41"/>
      <c r="FG47" s="49"/>
      <c r="FH47" s="41"/>
      <c r="FI47" s="49"/>
      <c r="FJ47" s="41"/>
      <c r="FK47" s="49"/>
      <c r="FL47" s="41"/>
      <c r="FM47" s="49"/>
      <c r="FN47" s="41"/>
      <c r="FO47" s="49"/>
      <c r="FP47" s="41"/>
      <c r="FQ47" s="49"/>
      <c r="FR47" s="41"/>
      <c r="FS47" s="49"/>
      <c r="FT47" s="41"/>
      <c r="FU47" s="49"/>
    </row>
    <row r="48" spans="1:177" ht="13.5" thickBot="1" x14ac:dyDescent="0.25">
      <c r="B48" s="41"/>
      <c r="D48" s="41"/>
      <c r="F48" s="41"/>
      <c r="H48" s="41"/>
      <c r="J48" s="41"/>
      <c r="L48" s="41"/>
      <c r="N48" s="41"/>
      <c r="P48" s="41"/>
      <c r="R48" s="41"/>
      <c r="T48" s="41"/>
      <c r="V48" s="41"/>
      <c r="X48" s="41"/>
      <c r="Z48" s="50">
        <f>SUM(Z46:Z47)</f>
        <v>144474558.80000001</v>
      </c>
      <c r="AB48" s="41"/>
      <c r="AD48" s="41" t="e">
        <f>AD46-AD17</f>
        <v>#REF!</v>
      </c>
      <c r="AF48" s="41" t="e">
        <f>AF46-AF17</f>
        <v>#REF!</v>
      </c>
      <c r="AH48" s="41">
        <f>AH46-AH17</f>
        <v>7734401.0900000036</v>
      </c>
      <c r="AJ48" s="41">
        <f>AJ46-AJ17</f>
        <v>6763890.7099999934</v>
      </c>
      <c r="AL48" s="41">
        <f>AL46-AL17</f>
        <v>-24758022.879999995</v>
      </c>
      <c r="AN48" s="41">
        <f>AN46-AN17</f>
        <v>-11641308.909999967</v>
      </c>
      <c r="AP48" s="41"/>
      <c r="AR48" s="41"/>
      <c r="AS48" s="49">
        <f>AS46-AS47</f>
        <v>28719105.512260348</v>
      </c>
      <c r="AT48" s="41"/>
      <c r="AU48" s="49">
        <f>AU46-AU47</f>
        <v>27190559.07559368</v>
      </c>
      <c r="AV48" s="41"/>
      <c r="AW48" s="49">
        <f>AW46-AW47</f>
        <v>27190559.07559368</v>
      </c>
      <c r="AX48" s="41"/>
      <c r="AY48" s="49">
        <f>AY46-AY47</f>
        <v>27190559.07559368</v>
      </c>
      <c r="AZ48" s="41"/>
      <c r="BA48" s="49">
        <f>BA46-BA47</f>
        <v>27190559.07559368</v>
      </c>
      <c r="BB48" s="41"/>
      <c r="BC48" s="49">
        <f>BC46-BC47</f>
        <v>27190559.07559368</v>
      </c>
      <c r="BD48" s="41"/>
      <c r="BE48" s="49">
        <f>BE46-BE47</f>
        <v>27190559.07559368</v>
      </c>
      <c r="BF48" s="41"/>
      <c r="BG48" s="49"/>
      <c r="BH48" s="41"/>
      <c r="BI48" s="49"/>
      <c r="BJ48" s="41"/>
      <c r="BK48" s="49"/>
      <c r="BL48" s="41"/>
      <c r="BM48" s="49"/>
      <c r="BN48" s="41"/>
      <c r="BO48" s="49"/>
      <c r="BP48" s="41"/>
      <c r="BQ48" s="49"/>
      <c r="BR48" s="41"/>
      <c r="BS48" s="49"/>
      <c r="BT48" s="41"/>
      <c r="BU48" s="49"/>
      <c r="BV48" s="41"/>
      <c r="BW48" s="49"/>
      <c r="BX48" s="41"/>
      <c r="BY48" s="49"/>
      <c r="BZ48" s="41"/>
      <c r="CA48" s="49"/>
      <c r="CB48" s="41"/>
      <c r="CC48" s="49"/>
      <c r="CD48" s="41"/>
      <c r="CE48" s="49"/>
      <c r="CF48" s="41"/>
      <c r="CG48" s="49"/>
      <c r="CH48" s="41"/>
      <c r="CI48" s="49"/>
      <c r="CJ48" s="41"/>
      <c r="CK48" s="49"/>
      <c r="CL48" s="41"/>
      <c r="CM48" s="49"/>
      <c r="CN48" s="41"/>
      <c r="CO48" s="49"/>
      <c r="CP48" s="41"/>
      <c r="CQ48" s="49"/>
      <c r="CR48" s="41"/>
      <c r="CS48" s="49"/>
      <c r="CT48" s="41"/>
      <c r="CU48" s="49"/>
      <c r="CV48" s="41"/>
      <c r="CW48" s="49"/>
      <c r="CX48" s="41"/>
      <c r="CY48" s="49"/>
      <c r="CZ48" s="41"/>
      <c r="DA48" s="49"/>
      <c r="DB48" s="41"/>
      <c r="DC48" s="49"/>
      <c r="DD48" s="41"/>
      <c r="DE48" s="49"/>
      <c r="DF48" s="41"/>
      <c r="DG48" s="49"/>
      <c r="DH48" s="41"/>
      <c r="DI48" s="49"/>
      <c r="DJ48" s="41"/>
      <c r="DK48" s="49"/>
      <c r="DL48" s="41"/>
      <c r="DM48" s="49"/>
      <c r="DN48" s="41"/>
      <c r="DO48" s="49"/>
      <c r="DP48" s="41"/>
      <c r="DQ48" s="49"/>
      <c r="DR48" s="41"/>
      <c r="DS48" s="49"/>
      <c r="DT48" s="41"/>
      <c r="DU48" s="49"/>
      <c r="DV48" s="41"/>
      <c r="DW48" s="49"/>
      <c r="DX48" s="41"/>
      <c r="DY48" s="49"/>
      <c r="DZ48" s="41"/>
      <c r="EA48" s="49"/>
      <c r="EB48" s="41"/>
      <c r="EC48" s="49"/>
      <c r="ED48" s="41"/>
      <c r="EE48" s="49"/>
      <c r="EF48" s="41"/>
      <c r="EG48" s="49"/>
      <c r="EH48" s="41"/>
      <c r="EI48" s="49"/>
      <c r="EJ48" s="41"/>
      <c r="EK48" s="49"/>
      <c r="EL48" s="41"/>
      <c r="EM48" s="49"/>
      <c r="EN48" s="41"/>
      <c r="EO48" s="49"/>
      <c r="EP48" s="41"/>
      <c r="EQ48" s="49"/>
      <c r="ER48" s="41"/>
      <c r="ES48" s="49"/>
      <c r="ET48" s="41"/>
      <c r="EU48" s="49"/>
      <c r="EV48" s="41"/>
      <c r="EW48" s="49"/>
      <c r="EX48" s="41"/>
      <c r="EY48" s="49"/>
      <c r="EZ48" s="41"/>
      <c r="FA48" s="49"/>
      <c r="FB48" s="41"/>
      <c r="FC48" s="49"/>
      <c r="FD48" s="41"/>
      <c r="FE48" s="49"/>
      <c r="FF48" s="41"/>
      <c r="FG48" s="49"/>
      <c r="FH48" s="41"/>
      <c r="FI48" s="49"/>
      <c r="FJ48" s="41"/>
      <c r="FK48" s="49"/>
      <c r="FL48" s="41"/>
      <c r="FM48" s="49"/>
      <c r="FN48" s="41"/>
      <c r="FO48" s="49"/>
      <c r="FP48" s="41"/>
      <c r="FQ48" s="49"/>
      <c r="FR48" s="41"/>
      <c r="FS48" s="49"/>
      <c r="FT48" s="41"/>
      <c r="FU48" s="49"/>
    </row>
    <row r="49" spans="2:177" ht="13.5" thickTop="1" x14ac:dyDescent="0.2">
      <c r="B49" s="41"/>
      <c r="D49" s="41"/>
      <c r="F49" s="41"/>
      <c r="H49" s="41"/>
      <c r="J49" s="41"/>
      <c r="L49" s="41"/>
      <c r="N49" s="41"/>
      <c r="P49" s="41"/>
      <c r="R49" s="41"/>
      <c r="T49" s="41"/>
      <c r="V49" s="41"/>
      <c r="X49" s="41"/>
      <c r="Z49" s="41"/>
      <c r="AB49" s="41"/>
      <c r="AD49" s="41"/>
      <c r="AF49" s="41"/>
      <c r="AH49" s="41"/>
      <c r="AJ49" s="41"/>
      <c r="AL49" s="41"/>
      <c r="AN49" s="41"/>
      <c r="AP49" s="41"/>
      <c r="AR49" s="41"/>
      <c r="AS49" s="49"/>
      <c r="AT49" s="41"/>
      <c r="AU49" s="49"/>
      <c r="AV49" s="41"/>
      <c r="AW49" s="49"/>
      <c r="AX49" s="41"/>
      <c r="AY49" s="49"/>
      <c r="AZ49" s="41"/>
      <c r="BA49" s="49"/>
      <c r="BB49" s="41"/>
      <c r="BC49" s="49"/>
      <c r="BD49" s="41"/>
      <c r="BE49" s="49"/>
      <c r="BF49" s="41"/>
      <c r="BG49" s="49"/>
      <c r="BH49" s="41"/>
      <c r="BI49" s="49"/>
      <c r="BJ49" s="41"/>
      <c r="BK49" s="49"/>
      <c r="BL49" s="41"/>
      <c r="BM49" s="49"/>
      <c r="BN49" s="41"/>
      <c r="BO49" s="49"/>
      <c r="BP49" s="41"/>
      <c r="BQ49" s="49"/>
      <c r="BR49" s="41"/>
      <c r="BS49" s="49"/>
      <c r="BT49" s="41"/>
      <c r="BU49" s="49"/>
      <c r="BV49" s="41"/>
      <c r="BW49" s="49"/>
      <c r="BX49" s="41"/>
      <c r="BY49" s="49"/>
      <c r="BZ49" s="41"/>
      <c r="CA49" s="49"/>
      <c r="CB49" s="41"/>
      <c r="CC49" s="49"/>
      <c r="CD49" s="41"/>
      <c r="CE49" s="49"/>
      <c r="CF49" s="41"/>
      <c r="CG49" s="49"/>
      <c r="CH49" s="41"/>
      <c r="CI49" s="49"/>
      <c r="CJ49" s="41"/>
      <c r="CK49" s="49"/>
      <c r="CL49" s="41"/>
      <c r="CM49" s="49"/>
      <c r="CN49" s="41"/>
      <c r="CO49" s="49"/>
      <c r="CP49" s="41"/>
      <c r="CQ49" s="49"/>
      <c r="CR49" s="41"/>
      <c r="CS49" s="49"/>
      <c r="CT49" s="41"/>
      <c r="CU49" s="49"/>
      <c r="CV49" s="41"/>
      <c r="CW49" s="49"/>
      <c r="CX49" s="41"/>
      <c r="CY49" s="49"/>
      <c r="CZ49" s="41"/>
      <c r="DA49" s="49"/>
      <c r="DB49" s="41"/>
      <c r="DC49" s="49"/>
      <c r="DD49" s="41"/>
      <c r="DE49" s="49"/>
      <c r="DF49" s="41"/>
      <c r="DG49" s="49"/>
      <c r="DH49" s="41"/>
      <c r="DI49" s="49"/>
      <c r="DJ49" s="41"/>
      <c r="DK49" s="49"/>
      <c r="DL49" s="41"/>
      <c r="DM49" s="49"/>
      <c r="DN49" s="41"/>
      <c r="DO49" s="49"/>
      <c r="DP49" s="41"/>
      <c r="DQ49" s="49"/>
      <c r="DR49" s="41"/>
      <c r="DS49" s="49"/>
      <c r="DT49" s="41"/>
      <c r="DU49" s="49"/>
      <c r="DV49" s="41"/>
      <c r="DW49" s="49"/>
      <c r="DX49" s="41"/>
      <c r="DY49" s="49"/>
      <c r="DZ49" s="41"/>
      <c r="EA49" s="49"/>
      <c r="EB49" s="41"/>
      <c r="EC49" s="49"/>
      <c r="ED49" s="41"/>
      <c r="EE49" s="49"/>
      <c r="EF49" s="41"/>
      <c r="EG49" s="49"/>
      <c r="EH49" s="41"/>
      <c r="EI49" s="49"/>
      <c r="EJ49" s="41"/>
      <c r="EK49" s="49"/>
      <c r="EL49" s="41"/>
      <c r="EM49" s="49"/>
      <c r="EN49" s="41"/>
      <c r="EO49" s="49"/>
      <c r="EP49" s="41"/>
      <c r="EQ49" s="49"/>
      <c r="ER49" s="41"/>
      <c r="ES49" s="49"/>
      <c r="ET49" s="41"/>
      <c r="EU49" s="49"/>
      <c r="EV49" s="41"/>
      <c r="EW49" s="49"/>
      <c r="EX49" s="41"/>
      <c r="EY49" s="49"/>
      <c r="EZ49" s="41"/>
      <c r="FA49" s="49"/>
      <c r="FB49" s="41"/>
      <c r="FC49" s="49"/>
      <c r="FD49" s="41"/>
      <c r="FE49" s="49"/>
      <c r="FF49" s="41"/>
      <c r="FG49" s="49"/>
      <c r="FH49" s="41"/>
      <c r="FI49" s="49"/>
      <c r="FJ49" s="41"/>
      <c r="FK49" s="49"/>
      <c r="FL49" s="41"/>
      <c r="FM49" s="49"/>
      <c r="FN49" s="41"/>
      <c r="FO49" s="49"/>
      <c r="FP49" s="41"/>
      <c r="FQ49" s="49"/>
      <c r="FR49" s="41"/>
      <c r="FS49" s="49"/>
      <c r="FT49" s="41"/>
      <c r="FU49" s="49"/>
    </row>
    <row r="50" spans="2:177" x14ac:dyDescent="0.2">
      <c r="B50" s="51"/>
      <c r="D50" s="51"/>
      <c r="F50" s="51"/>
      <c r="H50" s="51"/>
      <c r="J50" s="51"/>
      <c r="L50" s="51"/>
      <c r="N50" s="51"/>
      <c r="P50" s="51"/>
      <c r="R50" s="51"/>
      <c r="T50" s="51"/>
      <c r="V50" s="51"/>
      <c r="X50" s="51"/>
      <c r="Z50" s="51"/>
      <c r="AB50" s="51"/>
      <c r="AD50" s="51"/>
      <c r="AF50" s="51"/>
      <c r="AH50" s="51"/>
      <c r="AJ50" s="51"/>
      <c r="AL50" s="51"/>
      <c r="AN50" s="51"/>
      <c r="AP50" s="51"/>
      <c r="AR50" s="52"/>
      <c r="AS50" s="49"/>
      <c r="AT50" s="52"/>
      <c r="AU50" s="49"/>
      <c r="AV50" s="52"/>
      <c r="AW50" s="49"/>
      <c r="AX50" s="52"/>
      <c r="AY50" s="49"/>
      <c r="AZ50" s="52"/>
      <c r="BA50" s="49"/>
      <c r="BB50" s="52"/>
      <c r="BC50" s="49"/>
      <c r="BD50" s="52"/>
      <c r="BE50" s="49"/>
      <c r="BF50" s="52"/>
      <c r="BG50" s="49"/>
      <c r="BH50" s="52"/>
      <c r="BI50" s="49"/>
      <c r="BJ50" s="52"/>
      <c r="BK50" s="49"/>
      <c r="BL50" s="52"/>
      <c r="BM50" s="49"/>
      <c r="BN50" s="52"/>
      <c r="BO50" s="49"/>
      <c r="BP50" s="52"/>
      <c r="BQ50" s="49"/>
      <c r="BR50" s="52"/>
      <c r="BS50" s="49"/>
      <c r="BT50" s="52"/>
      <c r="BU50" s="49"/>
      <c r="BV50" s="52"/>
      <c r="BW50" s="49"/>
      <c r="BX50" s="52"/>
      <c r="BY50" s="49"/>
      <c r="BZ50" s="52"/>
      <c r="CA50" s="49"/>
      <c r="CB50" s="52"/>
      <c r="CC50" s="49"/>
      <c r="CD50" s="52"/>
      <c r="CE50" s="49"/>
      <c r="CF50" s="52"/>
      <c r="CG50" s="49"/>
      <c r="CH50" s="52"/>
      <c r="CI50" s="49"/>
      <c r="CJ50" s="52"/>
      <c r="CK50" s="49"/>
      <c r="CL50" s="52"/>
      <c r="CM50" s="49"/>
      <c r="CN50" s="52"/>
      <c r="CO50" s="49"/>
      <c r="CP50" s="52"/>
      <c r="CQ50" s="49"/>
      <c r="CR50" s="52"/>
      <c r="CS50" s="49"/>
      <c r="CT50" s="52"/>
      <c r="CU50" s="49"/>
      <c r="CV50" s="52"/>
      <c r="CW50" s="49"/>
      <c r="CX50" s="52"/>
      <c r="CY50" s="49"/>
      <c r="CZ50" s="52"/>
      <c r="DA50" s="49"/>
      <c r="DB50" s="52"/>
      <c r="DC50" s="49"/>
      <c r="DD50" s="52"/>
      <c r="DE50" s="49"/>
      <c r="DF50" s="52"/>
      <c r="DG50" s="49"/>
      <c r="DH50" s="52"/>
      <c r="DI50" s="49"/>
      <c r="DJ50" s="52"/>
      <c r="DK50" s="49"/>
      <c r="DL50" s="52"/>
      <c r="DM50" s="49"/>
      <c r="DN50" s="52"/>
      <c r="DO50" s="49"/>
      <c r="DP50" s="52"/>
      <c r="DQ50" s="49"/>
      <c r="DR50" s="52"/>
      <c r="DS50" s="49"/>
      <c r="DT50" s="52"/>
      <c r="DU50" s="49"/>
      <c r="DV50" s="52"/>
      <c r="DW50" s="49"/>
      <c r="DX50" s="52"/>
      <c r="DY50" s="49"/>
      <c r="DZ50" s="52"/>
      <c r="EA50" s="49"/>
      <c r="EB50" s="52"/>
      <c r="EC50" s="49"/>
      <c r="ED50" s="52"/>
      <c r="EE50" s="49"/>
      <c r="EF50" s="52"/>
      <c r="EG50" s="49"/>
      <c r="EH50" s="52"/>
      <c r="EI50" s="49"/>
      <c r="EJ50" s="52"/>
      <c r="EK50" s="49"/>
      <c r="EL50" s="52"/>
      <c r="EM50" s="49"/>
      <c r="EN50" s="52"/>
      <c r="EO50" s="49"/>
      <c r="EP50" s="52"/>
      <c r="EQ50" s="49"/>
      <c r="ER50" s="52"/>
      <c r="ES50" s="49"/>
      <c r="ET50" s="52"/>
      <c r="EU50" s="49"/>
      <c r="EV50" s="52"/>
      <c r="EW50" s="49"/>
      <c r="EX50" s="52"/>
      <c r="EY50" s="49"/>
      <c r="EZ50" s="52"/>
      <c r="FA50" s="49"/>
      <c r="FB50" s="52"/>
      <c r="FC50" s="49"/>
      <c r="FD50" s="52"/>
      <c r="FE50" s="49"/>
      <c r="FF50" s="52"/>
      <c r="FG50" s="49"/>
      <c r="FH50" s="52"/>
      <c r="FI50" s="49"/>
      <c r="FJ50" s="52"/>
      <c r="FK50" s="49"/>
      <c r="FL50" s="52"/>
      <c r="FM50" s="49"/>
      <c r="FN50" s="52"/>
      <c r="FO50" s="49"/>
      <c r="FP50" s="52"/>
      <c r="FQ50" s="49"/>
      <c r="FR50" s="52"/>
      <c r="FS50" s="49"/>
      <c r="FT50" s="52"/>
      <c r="FU50" s="49"/>
    </row>
    <row r="51" spans="2:177" x14ac:dyDescent="0.2">
      <c r="AR51" s="53"/>
      <c r="AS51" s="49"/>
      <c r="AT51" s="53"/>
      <c r="AU51" s="49"/>
      <c r="AV51" s="53"/>
      <c r="AW51" s="49"/>
      <c r="AX51" s="53"/>
      <c r="AY51" s="49"/>
      <c r="AZ51" s="53"/>
      <c r="BA51" s="49"/>
      <c r="BB51" s="53"/>
      <c r="BC51" s="49"/>
      <c r="BD51" s="53"/>
      <c r="BE51" s="49"/>
      <c r="BF51" s="53"/>
      <c r="BG51" s="49"/>
      <c r="BH51" s="53"/>
      <c r="BI51" s="49"/>
      <c r="BJ51" s="53"/>
      <c r="BK51" s="49"/>
      <c r="BL51" s="53"/>
      <c r="BM51" s="49"/>
      <c r="BN51" s="53"/>
      <c r="BO51" s="49"/>
      <c r="BP51" s="53"/>
      <c r="BQ51" s="49"/>
      <c r="BR51" s="53"/>
      <c r="BS51" s="49"/>
      <c r="BT51" s="53"/>
      <c r="BU51" s="49"/>
      <c r="BV51" s="53"/>
      <c r="BW51" s="49"/>
      <c r="BX51" s="53"/>
      <c r="BY51" s="49"/>
      <c r="BZ51" s="53"/>
      <c r="CA51" s="49"/>
      <c r="CB51" s="53"/>
      <c r="CC51" s="49"/>
      <c r="CD51" s="53"/>
      <c r="CE51" s="49"/>
      <c r="CF51" s="53"/>
      <c r="CG51" s="49"/>
      <c r="CH51" s="53"/>
      <c r="CI51" s="49"/>
      <c r="CJ51" s="53"/>
      <c r="CK51" s="49"/>
      <c r="CL51" s="53"/>
      <c r="CM51" s="49"/>
      <c r="CN51" s="53"/>
      <c r="CO51" s="49"/>
      <c r="CP51" s="53"/>
      <c r="CQ51" s="49"/>
      <c r="CR51" s="53"/>
      <c r="CS51" s="49"/>
      <c r="CT51" s="53"/>
      <c r="CU51" s="49"/>
      <c r="CV51" s="53"/>
      <c r="CW51" s="49"/>
      <c r="CX51" s="53"/>
      <c r="CY51" s="49"/>
      <c r="CZ51" s="53"/>
      <c r="DA51" s="49"/>
      <c r="DB51" s="53"/>
      <c r="DC51" s="49"/>
      <c r="DD51" s="53"/>
      <c r="DE51" s="49"/>
      <c r="DF51" s="53"/>
      <c r="DG51" s="49"/>
      <c r="DH51" s="53"/>
      <c r="DI51" s="49"/>
      <c r="DJ51" s="53"/>
      <c r="DK51" s="49"/>
      <c r="DL51" s="53"/>
      <c r="DM51" s="49"/>
      <c r="DN51" s="53"/>
      <c r="DO51" s="49"/>
      <c r="DP51" s="53"/>
      <c r="DQ51" s="49"/>
      <c r="DR51" s="53"/>
      <c r="DS51" s="49"/>
      <c r="DT51" s="53"/>
      <c r="DU51" s="49"/>
      <c r="DV51" s="53"/>
      <c r="DW51" s="49"/>
      <c r="DX51" s="53"/>
      <c r="DY51" s="49"/>
      <c r="DZ51" s="53"/>
      <c r="EA51" s="49"/>
      <c r="EB51" s="53"/>
      <c r="EC51" s="49"/>
      <c r="ED51" s="53"/>
      <c r="EE51" s="49"/>
      <c r="EF51" s="53"/>
      <c r="EG51" s="49"/>
      <c r="EH51" s="53"/>
      <c r="EI51" s="49"/>
      <c r="EJ51" s="53"/>
      <c r="EK51" s="49"/>
      <c r="EL51" s="53"/>
      <c r="EM51" s="49"/>
      <c r="EN51" s="53"/>
      <c r="EO51" s="49"/>
      <c r="EP51" s="53"/>
      <c r="EQ51" s="54"/>
      <c r="ER51" s="53"/>
      <c r="ES51" s="54"/>
      <c r="ET51" s="53"/>
      <c r="EU51" s="54"/>
      <c r="EV51" s="53"/>
      <c r="EW51" s="54"/>
      <c r="EX51" s="53"/>
      <c r="EY51" s="54"/>
      <c r="EZ51" s="53"/>
      <c r="FA51" s="54"/>
      <c r="FB51" s="53"/>
      <c r="FC51" s="49"/>
      <c r="FD51" s="53"/>
      <c r="FE51" s="49"/>
      <c r="FF51" s="53"/>
      <c r="FG51" s="49"/>
      <c r="FH51" s="53"/>
      <c r="FI51" s="49"/>
      <c r="FJ51" s="53"/>
      <c r="FK51" s="49"/>
      <c r="FL51" s="53"/>
      <c r="FM51" s="49"/>
      <c r="FN51" s="53"/>
      <c r="FO51" s="49"/>
      <c r="FP51" s="53"/>
      <c r="FQ51" s="49"/>
      <c r="FR51" s="53"/>
      <c r="FS51" s="49"/>
      <c r="FT51" s="53"/>
      <c r="FU51" s="49"/>
    </row>
    <row r="52" spans="2:177" ht="13.5" thickBot="1" x14ac:dyDescent="0.25">
      <c r="AN52" s="55">
        <v>143451551.68000001</v>
      </c>
      <c r="AP52" s="55"/>
      <c r="AR52" s="56"/>
      <c r="AS52" s="49"/>
      <c r="AT52" s="56"/>
      <c r="AU52" s="49"/>
      <c r="AV52" s="56"/>
      <c r="AW52" s="49"/>
      <c r="AX52" s="56"/>
      <c r="AY52" s="49"/>
      <c r="AZ52" s="56"/>
      <c r="BA52" s="49"/>
      <c r="BB52" s="56"/>
      <c r="BC52" s="49"/>
      <c r="BD52" s="56"/>
      <c r="BE52" s="49"/>
      <c r="BF52" s="56"/>
      <c r="BG52" s="49"/>
      <c r="BH52" s="56"/>
      <c r="BI52" s="49"/>
      <c r="BJ52" s="56"/>
      <c r="BK52" s="49"/>
      <c r="BL52" s="56"/>
      <c r="BM52" s="49"/>
      <c r="BN52" s="56"/>
      <c r="BO52" s="49"/>
      <c r="BP52" s="56"/>
      <c r="BQ52" s="49"/>
      <c r="BR52" s="56"/>
      <c r="BS52" s="49"/>
      <c r="BT52" s="56"/>
      <c r="BU52" s="49"/>
      <c r="BV52" s="56"/>
      <c r="BW52" s="49"/>
      <c r="BX52" s="56"/>
      <c r="BY52" s="49"/>
      <c r="BZ52" s="56"/>
      <c r="CA52" s="49"/>
      <c r="CB52" s="56"/>
      <c r="CC52" s="49"/>
      <c r="CD52" s="56"/>
      <c r="CE52" s="49"/>
      <c r="CF52" s="56"/>
      <c r="CG52" s="49"/>
      <c r="CH52" s="56"/>
      <c r="CI52" s="49"/>
      <c r="CJ52" s="56"/>
      <c r="CK52" s="49"/>
      <c r="CL52" s="56"/>
      <c r="CM52" s="49"/>
      <c r="CN52" s="56"/>
      <c r="CO52" s="49"/>
      <c r="CP52" s="56"/>
      <c r="CQ52" s="49"/>
      <c r="CR52" s="56"/>
      <c r="CS52" s="49"/>
      <c r="CT52" s="56"/>
      <c r="CU52" s="49"/>
      <c r="CV52" s="56"/>
      <c r="CW52" s="49"/>
      <c r="CX52" s="56"/>
      <c r="CY52" s="49"/>
      <c r="CZ52" s="56"/>
      <c r="DA52" s="49"/>
      <c r="DB52" s="56"/>
      <c r="DC52" s="49"/>
      <c r="DD52" s="56"/>
      <c r="DE52" s="49"/>
      <c r="DF52" s="56"/>
      <c r="DG52" s="49"/>
      <c r="DH52" s="56"/>
      <c r="DI52" s="49"/>
      <c r="DJ52" s="56"/>
      <c r="DK52" s="49"/>
      <c r="DL52" s="56"/>
      <c r="DM52" s="49"/>
      <c r="DN52" s="56"/>
      <c r="DO52" s="49"/>
      <c r="DP52" s="56"/>
      <c r="DQ52" s="49"/>
      <c r="DR52" s="56"/>
      <c r="DS52" s="49"/>
      <c r="DT52" s="56"/>
      <c r="DU52" s="49"/>
      <c r="DV52" s="56"/>
      <c r="DW52" s="49"/>
      <c r="DX52" s="56"/>
      <c r="DY52" s="49"/>
      <c r="DZ52" s="56"/>
      <c r="EA52" s="49"/>
      <c r="EB52" s="56"/>
      <c r="EC52" s="49"/>
      <c r="ED52" s="56"/>
      <c r="EE52" s="49"/>
      <c r="EF52" s="56"/>
      <c r="EG52" s="49"/>
      <c r="EH52" s="56"/>
      <c r="EI52" s="49"/>
      <c r="EJ52" s="56"/>
      <c r="EK52" s="49"/>
      <c r="EL52" s="56"/>
      <c r="EM52" s="49"/>
      <c r="EN52" s="56"/>
      <c r="EO52" s="49"/>
      <c r="EP52" s="57"/>
      <c r="EQ52" s="54"/>
      <c r="ER52" s="57"/>
      <c r="ES52" s="54"/>
      <c r="ET52" s="57"/>
      <c r="EU52" s="54"/>
      <c r="EV52" s="57"/>
      <c r="EW52" s="54"/>
      <c r="EX52" s="57"/>
      <c r="EY52" s="54"/>
      <c r="EZ52" s="57"/>
      <c r="FA52" s="54"/>
      <c r="FB52" s="57"/>
      <c r="FC52" s="49"/>
      <c r="FD52" s="57"/>
      <c r="FE52" s="49"/>
      <c r="FF52" s="57"/>
      <c r="FG52" s="49"/>
      <c r="FH52" s="57"/>
      <c r="FI52" s="49"/>
      <c r="FJ52" s="57"/>
      <c r="FK52" s="49"/>
      <c r="FL52" s="57"/>
      <c r="FM52" s="49"/>
      <c r="FN52" s="57"/>
      <c r="FO52" s="49"/>
      <c r="FP52" s="57"/>
      <c r="FQ52" s="49"/>
      <c r="FR52" s="57"/>
      <c r="FS52" s="49"/>
      <c r="FT52" s="57"/>
      <c r="FU52" s="49"/>
    </row>
    <row r="53" spans="2:177" ht="13.5" thickTop="1" x14ac:dyDescent="0.2">
      <c r="EQ53" s="40"/>
      <c r="ES53" s="40"/>
      <c r="EU53" s="40"/>
      <c r="EW53" s="40"/>
      <c r="EY53" s="40"/>
      <c r="FA53" s="40"/>
    </row>
    <row r="54" spans="2:177" x14ac:dyDescent="0.2">
      <c r="EQ54" s="40"/>
      <c r="ES54" s="40"/>
      <c r="EU54" s="40"/>
      <c r="EW54" s="40"/>
      <c r="EY54" s="40"/>
      <c r="FA54" s="40"/>
    </row>
    <row r="55" spans="2:177" x14ac:dyDescent="0.2">
      <c r="BH55" s="58">
        <v>146116572.57666665</v>
      </c>
      <c r="BJ55" s="58">
        <v>168580883.39999998</v>
      </c>
      <c r="BL55" s="58">
        <v>161043923.94333333</v>
      </c>
      <c r="BN55" s="58">
        <v>161043923.94333333</v>
      </c>
      <c r="BP55" s="58">
        <f>213789668.91-30000000</f>
        <v>183789668.91</v>
      </c>
      <c r="BR55" s="58">
        <v>183955811.77000004</v>
      </c>
      <c r="BT55" s="58">
        <v>133594039.72</v>
      </c>
      <c r="BV55" s="58">
        <v>114092768.75</v>
      </c>
      <c r="BX55" s="58">
        <v>114092768.75</v>
      </c>
      <c r="BZ55" s="58">
        <v>160817736.31266668</v>
      </c>
      <c r="CB55" s="58">
        <v>124935480.75200002</v>
      </c>
      <c r="CD55" s="58">
        <v>124935480.75200002</v>
      </c>
      <c r="CF55" s="58">
        <v>124935480.75200002</v>
      </c>
      <c r="CH55" s="58">
        <v>124935480.75200002</v>
      </c>
      <c r="CJ55" s="58">
        <v>124935480.75200002</v>
      </c>
      <c r="CL55" s="58">
        <v>124935480.75200002</v>
      </c>
      <c r="CN55" s="58">
        <v>124935480.75200002</v>
      </c>
      <c r="CP55" s="58">
        <v>124935480.75200002</v>
      </c>
      <c r="CR55" s="58">
        <v>124935480.75200002</v>
      </c>
      <c r="CT55" s="58">
        <v>124935480.75200002</v>
      </c>
      <c r="CV55" s="58">
        <v>124935480.75200002</v>
      </c>
      <c r="CX55" s="58">
        <v>124935480.75200002</v>
      </c>
      <c r="CZ55" s="58">
        <v>124935480.75200002</v>
      </c>
      <c r="DB55" s="58">
        <v>124935480.75200002</v>
      </c>
      <c r="DD55" s="58">
        <v>124935480.75200002</v>
      </c>
      <c r="DF55" s="58">
        <v>124935480.75200002</v>
      </c>
      <c r="DH55" s="58">
        <v>124935480.75200002</v>
      </c>
      <c r="DJ55" s="58">
        <v>124935480.75200002</v>
      </c>
      <c r="DL55" s="58">
        <v>124935480.75200002</v>
      </c>
      <c r="DN55" s="58">
        <v>124935480.75200002</v>
      </c>
      <c r="DP55" s="58">
        <v>124935480.75200002</v>
      </c>
      <c r="DR55" s="58">
        <v>124935480.75200002</v>
      </c>
      <c r="DT55" s="58">
        <v>124935480.75200002</v>
      </c>
      <c r="DV55" s="58">
        <v>124935480.75200002</v>
      </c>
      <c r="DX55" s="58">
        <v>124935480.75200002</v>
      </c>
      <c r="DZ55" s="58">
        <v>124935480.75200002</v>
      </c>
      <c r="EB55" s="58">
        <v>124935480.75200002</v>
      </c>
      <c r="ED55" s="58">
        <v>124935480.75200002</v>
      </c>
      <c r="EF55" s="58">
        <v>124935480.75200002</v>
      </c>
      <c r="EH55" s="58">
        <v>124935480.75200002</v>
      </c>
      <c r="EJ55" s="58">
        <v>124935480.75200002</v>
      </c>
      <c r="EL55" s="58">
        <v>124935480.75200002</v>
      </c>
      <c r="EN55" s="58">
        <v>124935480.75200002</v>
      </c>
      <c r="EP55" s="59"/>
      <c r="EQ55" s="40"/>
      <c r="ER55" s="59"/>
      <c r="ES55" s="40"/>
      <c r="ET55" s="59"/>
      <c r="EU55" s="40"/>
      <c r="EV55" s="59"/>
      <c r="EW55" s="40"/>
      <c r="EX55" s="59"/>
      <c r="EY55" s="40"/>
      <c r="EZ55" s="59"/>
      <c r="FA55" s="40"/>
      <c r="FB55" s="59"/>
      <c r="FD55" s="59"/>
      <c r="FF55" s="59"/>
      <c r="FH55" s="59"/>
      <c r="FJ55" s="59"/>
      <c r="FL55" s="59"/>
      <c r="FN55" s="59"/>
      <c r="FP55" s="59"/>
      <c r="FR55" s="59"/>
      <c r="FT55" s="59"/>
    </row>
    <row r="56" spans="2:177" x14ac:dyDescent="0.2">
      <c r="BT56" s="2">
        <v>20000000</v>
      </c>
      <c r="BV56" s="2">
        <v>20000000</v>
      </c>
      <c r="BX56" s="2">
        <v>20000000</v>
      </c>
      <c r="EQ56" s="40"/>
      <c r="ES56" s="40"/>
      <c r="EU56" s="40"/>
      <c r="EW56" s="40"/>
      <c r="EY56" s="40"/>
      <c r="FA56" s="40"/>
    </row>
    <row r="57" spans="2:177" x14ac:dyDescent="0.2">
      <c r="BT57" s="51">
        <f>SUM(BT55:BT56)</f>
        <v>153594039.72</v>
      </c>
      <c r="BV57" s="51">
        <f>SUM(BV55:BV56)</f>
        <v>134092768.75</v>
      </c>
      <c r="BX57" s="51">
        <f>SUM(BX55:BX56)</f>
        <v>134092768.75</v>
      </c>
      <c r="BZ57" s="51"/>
      <c r="CB57" s="51"/>
      <c r="CD57" s="51"/>
      <c r="CF57" s="51">
        <v>144256755.19666669</v>
      </c>
      <c r="CH57" s="51">
        <v>163387566.23400003</v>
      </c>
      <c r="CJ57" s="51">
        <v>169562940.66333336</v>
      </c>
      <c r="CL57" s="51">
        <v>146671173.81666666</v>
      </c>
      <c r="CN57" s="51">
        <v>132561316.54800001</v>
      </c>
      <c r="CP57" s="51">
        <v>111219798.45933335</v>
      </c>
      <c r="CR57" s="51">
        <v>117912204.69266668</v>
      </c>
      <c r="CT57" s="51">
        <v>96246815.730000004</v>
      </c>
      <c r="CV57" s="59">
        <v>118875941.11199999</v>
      </c>
      <c r="CX57" s="59">
        <v>118875941.11199999</v>
      </c>
      <c r="CZ57" s="59">
        <v>118875941.11199999</v>
      </c>
      <c r="DB57" s="59">
        <v>118875941.11199999</v>
      </c>
      <c r="DD57" s="59">
        <v>122447225.36999999</v>
      </c>
      <c r="DF57" s="59">
        <v>122447225.36999999</v>
      </c>
      <c r="DH57" s="59">
        <v>146980370.47</v>
      </c>
      <c r="DJ57" s="59">
        <v>147321923.87600002</v>
      </c>
      <c r="DL57" s="59">
        <v>147321923.87600002</v>
      </c>
      <c r="DN57" s="59">
        <v>147321923.87600002</v>
      </c>
      <c r="DP57" s="59">
        <v>147321923.87600002</v>
      </c>
      <c r="DR57" s="59">
        <v>147321923.87600002</v>
      </c>
      <c r="DT57" s="59">
        <v>147321923.87600002</v>
      </c>
      <c r="DV57" s="59">
        <v>147321923.87600002</v>
      </c>
      <c r="DX57" s="59">
        <v>147321923.87600002</v>
      </c>
      <c r="DZ57" s="59">
        <v>147321923.87600002</v>
      </c>
      <c r="EB57" s="59">
        <v>147321923.87600002</v>
      </c>
      <c r="ED57" s="59">
        <v>147321923.87600002</v>
      </c>
      <c r="EF57" s="59">
        <v>147321923.87600002</v>
      </c>
      <c r="EH57" s="59">
        <v>147321923.87600002</v>
      </c>
      <c r="EJ57" s="59">
        <v>147321923.87600002</v>
      </c>
      <c r="EL57" s="59">
        <v>147321923.87600002</v>
      </c>
      <c r="EN57" s="59">
        <v>147321923.87600002</v>
      </c>
      <c r="EP57" s="59"/>
      <c r="EQ57" s="40"/>
      <c r="ER57" s="59"/>
      <c r="ES57" s="40"/>
      <c r="ET57" s="59"/>
      <c r="EU57" s="40"/>
      <c r="EV57" s="59"/>
      <c r="EW57" s="40"/>
      <c r="EX57" s="59"/>
      <c r="EY57" s="40"/>
      <c r="EZ57" s="59"/>
      <c r="FA57" s="40"/>
      <c r="FB57" s="59"/>
      <c r="FD57" s="59"/>
      <c r="FF57" s="59"/>
      <c r="FH57" s="59"/>
      <c r="FJ57" s="59"/>
      <c r="FL57" s="59"/>
      <c r="FN57" s="59"/>
      <c r="FP57" s="59"/>
      <c r="FR57" s="59"/>
      <c r="FT57" s="59"/>
    </row>
    <row r="58" spans="2:177" x14ac:dyDescent="0.2">
      <c r="CF58" s="39">
        <f>CF32</f>
        <v>113015221.32000002</v>
      </c>
      <c r="CH58" s="39">
        <f>CH32</f>
        <v>131843095.59999999</v>
      </c>
      <c r="CJ58" s="39" t="e">
        <f>CJ17</f>
        <v>#REF!</v>
      </c>
      <c r="CL58" s="39"/>
      <c r="CN58" s="39"/>
      <c r="CP58" s="39"/>
      <c r="CR58" s="39"/>
      <c r="CT58" s="39"/>
      <c r="CV58" s="60" t="e">
        <f>CV17</f>
        <v>#REF!</v>
      </c>
      <c r="CX58" s="60" t="e">
        <f>CX17</f>
        <v>#REF!</v>
      </c>
      <c r="CZ58" s="60" t="e">
        <f>CZ17</f>
        <v>#REF!</v>
      </c>
      <c r="DB58" s="60" t="e">
        <f>DB17</f>
        <v>#REF!</v>
      </c>
      <c r="DD58" s="60" t="e">
        <f>DD17</f>
        <v>#REF!</v>
      </c>
      <c r="DF58" s="60" t="e">
        <f>DF17</f>
        <v>#REF!</v>
      </c>
      <c r="DH58" s="60" t="e">
        <f>DH17</f>
        <v>#REF!</v>
      </c>
      <c r="DJ58" s="60" t="e">
        <f>DJ17</f>
        <v>#REF!</v>
      </c>
      <c r="DL58" s="60" t="e">
        <f>DL17</f>
        <v>#REF!</v>
      </c>
      <c r="DN58" s="60" t="e">
        <f>DN17</f>
        <v>#REF!</v>
      </c>
      <c r="DP58" s="60" t="e">
        <f>DP17</f>
        <v>#REF!</v>
      </c>
      <c r="DR58" s="60" t="e">
        <f>DR17</f>
        <v>#REF!</v>
      </c>
      <c r="DT58" s="60" t="e">
        <f>DT17</f>
        <v>#REF!</v>
      </c>
      <c r="DV58" s="60" t="e">
        <f>DV17</f>
        <v>#REF!</v>
      </c>
      <c r="DX58" s="60" t="e">
        <f>DX17</f>
        <v>#REF!</v>
      </c>
      <c r="DZ58" s="60" t="e">
        <f>DZ17</f>
        <v>#REF!</v>
      </c>
      <c r="EB58" s="60" t="e">
        <f>EB17</f>
        <v>#REF!</v>
      </c>
      <c r="ED58" s="60" t="e">
        <f>ED17</f>
        <v>#REF!</v>
      </c>
      <c r="EF58" s="60" t="e">
        <f>EF17</f>
        <v>#REF!</v>
      </c>
      <c r="EH58" s="60" t="e">
        <f>EH17</f>
        <v>#REF!</v>
      </c>
      <c r="EJ58" s="60" t="e">
        <f>EJ17</f>
        <v>#REF!</v>
      </c>
      <c r="EL58" s="60" t="e">
        <f>EL17</f>
        <v>#REF!</v>
      </c>
      <c r="EN58" s="60" t="e">
        <f>EN17</f>
        <v>#REF!</v>
      </c>
      <c r="EP58" s="60"/>
      <c r="EQ58" s="40"/>
      <c r="ER58" s="60"/>
      <c r="ES58" s="40"/>
      <c r="ET58" s="60"/>
      <c r="EU58" s="40"/>
      <c r="EV58" s="60"/>
      <c r="EW58" s="40"/>
      <c r="EX58" s="60"/>
      <c r="EY58" s="40"/>
      <c r="EZ58" s="60"/>
      <c r="FA58" s="40"/>
      <c r="FB58" s="60"/>
      <c r="FD58" s="60"/>
      <c r="FF58" s="60"/>
      <c r="FH58" s="60"/>
      <c r="FJ58" s="60"/>
      <c r="FL58" s="60"/>
      <c r="FN58" s="60"/>
      <c r="FP58" s="60"/>
      <c r="FR58" s="60"/>
      <c r="FT58" s="60"/>
    </row>
    <row r="59" spans="2:177" x14ac:dyDescent="0.2">
      <c r="BT59" s="61">
        <f>BT17-BT57</f>
        <v>-97893.027739644051</v>
      </c>
      <c r="BV59" s="61" t="e">
        <f>BV17-BV57</f>
        <v>#REF!</v>
      </c>
      <c r="BX59" s="61" t="e">
        <f>BX17-BX57</f>
        <v>#REF!</v>
      </c>
      <c r="BZ59" s="61"/>
      <c r="CB59" s="61"/>
      <c r="CD59" s="61"/>
      <c r="CF59" s="61"/>
      <c r="CH59" s="61"/>
      <c r="CJ59" s="61"/>
      <c r="CL59" s="61" t="e">
        <f>CL57-CL17</f>
        <v>#REF!</v>
      </c>
      <c r="CN59" s="61" t="e">
        <f>CN57-CN17</f>
        <v>#REF!</v>
      </c>
      <c r="CP59" s="61" t="e">
        <f>CP57-CP17</f>
        <v>#REF!</v>
      </c>
      <c r="CR59" s="61" t="e">
        <f>CR57-CR17</f>
        <v>#REF!</v>
      </c>
      <c r="CT59" s="61">
        <v>0</v>
      </c>
      <c r="CV59" s="62" t="e">
        <f>CV57-CV58</f>
        <v>#REF!</v>
      </c>
      <c r="CX59" s="62" t="e">
        <f>CX57-CX58</f>
        <v>#REF!</v>
      </c>
      <c r="CZ59" s="62" t="e">
        <f>CZ57-CZ58</f>
        <v>#REF!</v>
      </c>
      <c r="DB59" s="62" t="e">
        <f>DB57-DB58</f>
        <v>#REF!</v>
      </c>
      <c r="DD59" s="62" t="e">
        <f>DD57-DD58</f>
        <v>#REF!</v>
      </c>
      <c r="DF59" s="62" t="e">
        <f>DF57-DF58</f>
        <v>#REF!</v>
      </c>
      <c r="DH59" s="62" t="e">
        <f>DH57-DH58</f>
        <v>#REF!</v>
      </c>
      <c r="DJ59" s="62" t="e">
        <f>DJ57-DJ58</f>
        <v>#REF!</v>
      </c>
      <c r="DL59" s="62" t="e">
        <f>DL57-DL58</f>
        <v>#REF!</v>
      </c>
      <c r="DN59" s="62" t="e">
        <f>DN57-DN58</f>
        <v>#REF!</v>
      </c>
      <c r="DP59" s="62" t="e">
        <f>DP57-DP58</f>
        <v>#REF!</v>
      </c>
      <c r="DR59" s="62" t="e">
        <f>DR57-DR58</f>
        <v>#REF!</v>
      </c>
      <c r="DT59" s="62" t="e">
        <f>DT57-DT58</f>
        <v>#REF!</v>
      </c>
      <c r="DV59" s="62" t="e">
        <f>DV57-DV58</f>
        <v>#REF!</v>
      </c>
      <c r="DX59" s="62" t="e">
        <f>DX57-DX58</f>
        <v>#REF!</v>
      </c>
      <c r="DZ59" s="62" t="e">
        <f>DZ57-DZ58</f>
        <v>#REF!</v>
      </c>
      <c r="EB59" s="62" t="e">
        <f>EB57-EB58</f>
        <v>#REF!</v>
      </c>
      <c r="ED59" s="62" t="e">
        <f>ED57-ED58</f>
        <v>#REF!</v>
      </c>
      <c r="EF59" s="62" t="e">
        <f>EF57-EF58</f>
        <v>#REF!</v>
      </c>
      <c r="EH59" s="62" t="e">
        <f>EH57-EH58</f>
        <v>#REF!</v>
      </c>
      <c r="EJ59" s="62" t="e">
        <f>EJ57-EJ58</f>
        <v>#REF!</v>
      </c>
      <c r="EL59" s="62" t="e">
        <f>EL57-EL58</f>
        <v>#REF!</v>
      </c>
      <c r="EN59" s="62" t="e">
        <f>EN57-EN58</f>
        <v>#REF!</v>
      </c>
      <c r="EP59" s="62"/>
      <c r="EQ59" s="40"/>
      <c r="ER59" s="62"/>
      <c r="ES59" s="40"/>
      <c r="ET59" s="62"/>
      <c r="EU59" s="40"/>
      <c r="EV59" s="62"/>
      <c r="EW59" s="40"/>
      <c r="EX59" s="62"/>
      <c r="EY59" s="40"/>
      <c r="EZ59" s="62"/>
      <c r="FA59" s="40"/>
      <c r="FB59" s="62"/>
      <c r="FD59" s="62"/>
      <c r="FF59" s="62"/>
      <c r="FH59" s="62"/>
      <c r="FJ59" s="62"/>
      <c r="FL59" s="62"/>
      <c r="FN59" s="62"/>
      <c r="FP59" s="62"/>
      <c r="FR59" s="62"/>
      <c r="FT59" s="62"/>
    </row>
    <row r="60" spans="2:177" x14ac:dyDescent="0.2">
      <c r="CF60" s="63">
        <f>CF58-CF57</f>
        <v>-31241533.876666665</v>
      </c>
      <c r="CH60" s="63">
        <f>CH58-CH57</f>
        <v>-31544470.634000033</v>
      </c>
      <c r="CJ60" s="63" t="e">
        <f>CJ58-CJ57</f>
        <v>#REF!</v>
      </c>
      <c r="CL60" s="63"/>
      <c r="CN60" s="63"/>
      <c r="CP60" s="63"/>
      <c r="CR60" s="63"/>
      <c r="CT60" s="63"/>
      <c r="CV60" s="63"/>
      <c r="CX60" s="63"/>
      <c r="CZ60" s="63"/>
      <c r="DB60" s="63"/>
      <c r="DD60" s="63"/>
      <c r="DF60" s="63"/>
      <c r="DH60" s="63"/>
      <c r="DJ60" s="63"/>
      <c r="DL60" s="63"/>
      <c r="DN60" s="63"/>
      <c r="DP60" s="63"/>
      <c r="DR60" s="63"/>
      <c r="DT60" s="63"/>
      <c r="DV60" s="63"/>
      <c r="DX60" s="63"/>
      <c r="DZ60" s="63"/>
      <c r="EB60" s="63"/>
      <c r="ED60" s="63"/>
      <c r="EF60" s="63"/>
      <c r="EH60" s="63"/>
      <c r="EJ60" s="63"/>
      <c r="EL60" s="63"/>
      <c r="EN60" s="63"/>
      <c r="EP60" s="63"/>
      <c r="EQ60" s="40"/>
      <c r="ER60" s="63"/>
      <c r="ES60" s="40"/>
      <c r="ET60" s="63"/>
      <c r="EU60" s="40"/>
      <c r="EV60" s="63"/>
      <c r="EW60" s="40"/>
      <c r="EX60" s="63"/>
      <c r="EY60" s="40"/>
      <c r="EZ60" s="63"/>
      <c r="FA60" s="40"/>
      <c r="FB60" s="63"/>
      <c r="FD60" s="63"/>
      <c r="FF60" s="63"/>
      <c r="FH60" s="63"/>
      <c r="FJ60" s="63"/>
      <c r="FL60" s="63"/>
      <c r="FN60" s="63"/>
      <c r="FP60" s="63"/>
      <c r="FR60" s="63"/>
      <c r="FT60" s="63"/>
    </row>
    <row r="61" spans="2:177" x14ac:dyDescent="0.2">
      <c r="EQ61" s="40"/>
      <c r="ES61" s="40"/>
      <c r="EU61" s="40"/>
      <c r="EW61" s="40"/>
      <c r="EY61" s="40"/>
      <c r="FA61" s="40"/>
    </row>
  </sheetData>
  <mergeCells count="176">
    <mergeCell ref="FN3:FO3"/>
    <mergeCell ref="FP3:FQ3"/>
    <mergeCell ref="FR3:FS3"/>
    <mergeCell ref="FT3:FU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FN2:FO2"/>
    <mergeCell ref="FP2:FQ2"/>
    <mergeCell ref="FR2:FS2"/>
    <mergeCell ref="FT2:FU2"/>
    <mergeCell ref="B3:C3"/>
    <mergeCell ref="D3:E3"/>
    <mergeCell ref="F3:G3"/>
    <mergeCell ref="H3:I3"/>
    <mergeCell ref="J3:K3"/>
    <mergeCell ref="L3:M3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2022-10-13T08:32:11Z</dcterms:created>
  <dcterms:modified xsi:type="dcterms:W3CDTF">2022-10-13T08:51:11Z</dcterms:modified>
</cp:coreProperties>
</file>