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54EED94F-71EA-4C7C-8C41-43C4FB9FA338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2" i="1" l="1"/>
  <c r="M87" i="1"/>
  <c r="M86" i="1" s="1"/>
  <c r="L86" i="1"/>
  <c r="K86" i="1"/>
  <c r="J86" i="1"/>
  <c r="I86" i="1"/>
  <c r="H86" i="1"/>
  <c r="G86" i="1"/>
  <c r="F86" i="1"/>
  <c r="E86" i="1"/>
  <c r="D86" i="1"/>
  <c r="C86" i="1"/>
  <c r="B86" i="1"/>
  <c r="K84" i="1"/>
  <c r="J84" i="1"/>
  <c r="J83" i="1" s="1"/>
  <c r="J77" i="1" s="1"/>
  <c r="I84" i="1"/>
  <c r="H84" i="1"/>
  <c r="G84" i="1"/>
  <c r="F84" i="1"/>
  <c r="F83" i="1" s="1"/>
  <c r="F77" i="1" s="1"/>
  <c r="E84" i="1"/>
  <c r="D84" i="1"/>
  <c r="D83" i="1" s="1"/>
  <c r="D77" i="1" s="1"/>
  <c r="C84" i="1"/>
  <c r="B84" i="1"/>
  <c r="B83" i="1" s="1"/>
  <c r="B77" i="1" s="1"/>
  <c r="L83" i="1"/>
  <c r="L77" i="1" s="1"/>
  <c r="I83" i="1"/>
  <c r="I77" i="1" s="1"/>
  <c r="E83" i="1"/>
  <c r="C83" i="1"/>
  <c r="L81" i="1"/>
  <c r="K81" i="1"/>
  <c r="J81" i="1"/>
  <c r="I81" i="1"/>
  <c r="H81" i="1"/>
  <c r="G81" i="1"/>
  <c r="F81" i="1"/>
  <c r="E81" i="1"/>
  <c r="D81" i="1"/>
  <c r="C81" i="1"/>
  <c r="B81" i="1"/>
  <c r="M81" i="1" s="1"/>
  <c r="M79" i="1" s="1"/>
  <c r="M80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K77" i="1"/>
  <c r="H77" i="1"/>
  <c r="G77" i="1"/>
  <c r="E77" i="1"/>
  <c r="C77" i="1"/>
  <c r="I75" i="1"/>
  <c r="D75" i="1"/>
  <c r="M75" i="1" s="1"/>
  <c r="M72" i="1" s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C72" i="1"/>
  <c r="B72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J68" i="1"/>
  <c r="I68" i="1"/>
  <c r="F68" i="1"/>
  <c r="E68" i="1"/>
  <c r="D68" i="1"/>
  <c r="M68" i="1" s="1"/>
  <c r="B68" i="1"/>
  <c r="J67" i="1"/>
  <c r="I67" i="1"/>
  <c r="I65" i="1" s="1"/>
  <c r="D67" i="1"/>
  <c r="C67" i="1"/>
  <c r="M67" i="1" s="1"/>
  <c r="M65" i="1" s="1"/>
  <c r="L65" i="1"/>
  <c r="K65" i="1"/>
  <c r="J65" i="1"/>
  <c r="H65" i="1"/>
  <c r="G65" i="1"/>
  <c r="F65" i="1"/>
  <c r="E65" i="1"/>
  <c r="D65" i="1"/>
  <c r="B65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M60" i="1" s="1"/>
  <c r="M55" i="1" s="1"/>
  <c r="L61" i="1"/>
  <c r="K61" i="1"/>
  <c r="I61" i="1"/>
  <c r="I60" i="1" s="1"/>
  <c r="I55" i="1" s="1"/>
  <c r="H61" i="1"/>
  <c r="G61" i="1"/>
  <c r="F61" i="1"/>
  <c r="E61" i="1"/>
  <c r="E60" i="1" s="1"/>
  <c r="E55" i="1" s="1"/>
  <c r="D61" i="1"/>
  <c r="D55" i="1" s="1"/>
  <c r="C61" i="1"/>
  <c r="L60" i="1"/>
  <c r="L55" i="1" s="1"/>
  <c r="K60" i="1"/>
  <c r="J60" i="1"/>
  <c r="H60" i="1"/>
  <c r="H55" i="1" s="1"/>
  <c r="G60" i="1"/>
  <c r="F60" i="1"/>
  <c r="C60" i="1"/>
  <c r="B60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K55" i="1"/>
  <c r="J55" i="1"/>
  <c r="G55" i="1"/>
  <c r="F55" i="1"/>
  <c r="C55" i="1"/>
  <c r="B55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0" i="1"/>
  <c r="L50" i="1"/>
  <c r="K50" i="1"/>
  <c r="J50" i="1"/>
  <c r="I50" i="1"/>
  <c r="H50" i="1"/>
  <c r="G50" i="1"/>
  <c r="F50" i="1"/>
  <c r="E50" i="1"/>
  <c r="D50" i="1"/>
  <c r="C50" i="1"/>
  <c r="C47" i="1" s="1"/>
  <c r="C45" i="1" s="1"/>
  <c r="C24" i="1" s="1"/>
  <c r="B50" i="1"/>
  <c r="L49" i="1"/>
  <c r="K49" i="1"/>
  <c r="K47" i="1" s="1"/>
  <c r="K45" i="1" s="1"/>
  <c r="K24" i="1" s="1"/>
  <c r="J49" i="1"/>
  <c r="I49" i="1"/>
  <c r="H49" i="1"/>
  <c r="G49" i="1"/>
  <c r="G47" i="1" s="1"/>
  <c r="G45" i="1" s="1"/>
  <c r="G24" i="1" s="1"/>
  <c r="F49" i="1"/>
  <c r="E49" i="1"/>
  <c r="C49" i="1"/>
  <c r="B49" i="1"/>
  <c r="M49" i="1" s="1"/>
  <c r="M47" i="1" s="1"/>
  <c r="M45" i="1" s="1"/>
  <c r="L47" i="1"/>
  <c r="J47" i="1"/>
  <c r="I47" i="1"/>
  <c r="H47" i="1"/>
  <c r="F47" i="1"/>
  <c r="E47" i="1"/>
  <c r="D47" i="1"/>
  <c r="B47" i="1"/>
  <c r="L45" i="1"/>
  <c r="J45" i="1"/>
  <c r="I45" i="1"/>
  <c r="H45" i="1"/>
  <c r="F45" i="1"/>
  <c r="E45" i="1"/>
  <c r="D45" i="1"/>
  <c r="B45" i="1"/>
  <c r="M43" i="1"/>
  <c r="L43" i="1"/>
  <c r="K43" i="1"/>
  <c r="J43" i="1"/>
  <c r="I43" i="1"/>
  <c r="H43" i="1"/>
  <c r="G43" i="1"/>
  <c r="F43" i="1"/>
  <c r="E43" i="1"/>
  <c r="D43" i="1"/>
  <c r="C43" i="1"/>
  <c r="B43" i="1"/>
  <c r="B38" i="1" s="1"/>
  <c r="B26" i="1" s="1"/>
  <c r="B24" i="1" s="1"/>
  <c r="M42" i="1"/>
  <c r="L42" i="1"/>
  <c r="K42" i="1"/>
  <c r="J42" i="1"/>
  <c r="J38" i="1" s="1"/>
  <c r="J26" i="1" s="1"/>
  <c r="J24" i="1" s="1"/>
  <c r="I42" i="1"/>
  <c r="H42" i="1"/>
  <c r="G42" i="1"/>
  <c r="F42" i="1"/>
  <c r="F38" i="1" s="1"/>
  <c r="F26" i="1" s="1"/>
  <c r="F24" i="1" s="1"/>
  <c r="E42" i="1"/>
  <c r="C42" i="1"/>
  <c r="B42" i="1"/>
  <c r="M41" i="1"/>
  <c r="M38" i="1" s="1"/>
  <c r="M26" i="1" s="1"/>
  <c r="M24" i="1" s="1"/>
  <c r="L41" i="1"/>
  <c r="K41" i="1"/>
  <c r="J41" i="1"/>
  <c r="I41" i="1"/>
  <c r="I38" i="1" s="1"/>
  <c r="I26" i="1" s="1"/>
  <c r="I24" i="1" s="1"/>
  <c r="H41" i="1"/>
  <c r="G41" i="1"/>
  <c r="F41" i="1"/>
  <c r="E41" i="1"/>
  <c r="E38" i="1" s="1"/>
  <c r="E26" i="1" s="1"/>
  <c r="E24" i="1" s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8" i="1"/>
  <c r="K38" i="1"/>
  <c r="H38" i="1"/>
  <c r="G38" i="1"/>
  <c r="D38" i="1"/>
  <c r="C38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L26" i="1"/>
  <c r="K26" i="1"/>
  <c r="H26" i="1"/>
  <c r="G26" i="1"/>
  <c r="D26" i="1"/>
  <c r="C26" i="1"/>
  <c r="L24" i="1"/>
  <c r="H24" i="1"/>
  <c r="D24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H16" i="1" s="1"/>
  <c r="H7" i="1" s="1"/>
  <c r="G19" i="1"/>
  <c r="F19" i="1"/>
  <c r="E19" i="1"/>
  <c r="D19" i="1"/>
  <c r="D16" i="1" s="1"/>
  <c r="D7" i="1" s="1"/>
  <c r="D89" i="1" s="1"/>
  <c r="C19" i="1"/>
  <c r="B19" i="1"/>
  <c r="L18" i="1"/>
  <c r="L16" i="1" s="1"/>
  <c r="L7" i="1" s="1"/>
  <c r="J18" i="1"/>
  <c r="I18" i="1"/>
  <c r="H18" i="1"/>
  <c r="G18" i="1"/>
  <c r="F18" i="1"/>
  <c r="E18" i="1"/>
  <c r="D18" i="1"/>
  <c r="C18" i="1"/>
  <c r="C16" i="1" s="1"/>
  <c r="B18" i="1"/>
  <c r="M18" i="1" s="1"/>
  <c r="M16" i="1" s="1"/>
  <c r="M7" i="1" s="1"/>
  <c r="K16" i="1"/>
  <c r="J16" i="1"/>
  <c r="I16" i="1"/>
  <c r="G16" i="1"/>
  <c r="F16" i="1"/>
  <c r="E16" i="1"/>
  <c r="B16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G9" i="1" s="1"/>
  <c r="G7" i="1" s="1"/>
  <c r="G89" i="1" s="1"/>
  <c r="F11" i="1"/>
  <c r="E11" i="1"/>
  <c r="D11" i="1"/>
  <c r="C11" i="1"/>
  <c r="C9" i="1" s="1"/>
  <c r="C7" i="1" s="1"/>
  <c r="B11" i="1"/>
  <c r="M9" i="1"/>
  <c r="L9" i="1"/>
  <c r="J9" i="1"/>
  <c r="I9" i="1"/>
  <c r="H9" i="1"/>
  <c r="F9" i="1"/>
  <c r="E9" i="1"/>
  <c r="D9" i="1"/>
  <c r="B9" i="1"/>
  <c r="K7" i="1"/>
  <c r="K89" i="1" s="1"/>
  <c r="J7" i="1"/>
  <c r="J89" i="1" s="1"/>
  <c r="I7" i="1"/>
  <c r="F7" i="1"/>
  <c r="E7" i="1"/>
  <c r="E89" i="1" s="1"/>
  <c r="B7" i="1"/>
  <c r="B89" i="1" s="1"/>
  <c r="M5" i="1"/>
  <c r="C5" i="1"/>
  <c r="D91" i="1" l="1"/>
  <c r="H89" i="1"/>
  <c r="F89" i="1"/>
  <c r="I89" i="1"/>
  <c r="I91" i="1" s="1"/>
  <c r="L89" i="1"/>
  <c r="C65" i="1"/>
  <c r="C89" i="1" s="1"/>
  <c r="D72" i="1"/>
  <c r="M84" i="1"/>
  <c r="M83" i="1" s="1"/>
  <c r="M77" i="1" s="1"/>
  <c r="M89" i="1" s="1"/>
  <c r="M92" i="1" s="1"/>
</calcChain>
</file>

<file path=xl/sharedStrings.xml><?xml version="1.0" encoding="utf-8"?>
<sst xmlns="http://schemas.openxmlformats.org/spreadsheetml/2006/main" count="93" uniqueCount="81">
  <si>
    <t>Summary Grants  Received and Utilised:  2021/2022</t>
  </si>
  <si>
    <t>September 2022</t>
  </si>
  <si>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</si>
  <si>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</si>
  <si>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</si>
  <si>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</si>
  <si>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</si>
  <si>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</si>
  <si>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</si>
  <si>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</si>
  <si>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</si>
  <si>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Refunded</t>
  </si>
  <si>
    <t>To</t>
  </si>
  <si>
    <t>Balance</t>
  </si>
  <si>
    <t>01/07/2022</t>
  </si>
  <si>
    <t>at</t>
  </si>
  <si>
    <t xml:space="preserve">(TRF TO Income </t>
  </si>
  <si>
    <t xml:space="preserve">Balance </t>
  </si>
  <si>
    <t>30/09/2022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</si>
  <si>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</si>
  <si>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</si>
  <si>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</si>
  <si>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</si>
  <si>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</si>
  <si>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</si>
  <si>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</si>
  <si>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</si>
  <si>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</si>
  <si>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</si>
  <si>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EPWP: Expanded Public Works</t>
  </si>
  <si>
    <t>NT Disaster Management - COVID 19</t>
  </si>
  <si>
    <t>Capital grants:-</t>
  </si>
  <si>
    <t>Energy Efficiency LED</t>
  </si>
  <si>
    <t>Municipal Infrastucture Grant</t>
  </si>
  <si>
    <t>Integrated National Electrification Grant</t>
  </si>
  <si>
    <t>Energy Efficiency and Demand-Side Management Grant</t>
  </si>
  <si>
    <t>Water Services Infrastructure Grant</t>
  </si>
  <si>
    <t>Provincial Government:-</t>
  </si>
  <si>
    <t>Operating Grants plus Operating Housing:-</t>
  </si>
  <si>
    <t>Operating Provincial</t>
  </si>
  <si>
    <t>Library Service Conditional Grant</t>
  </si>
  <si>
    <t xml:space="preserve">Proclaimed Roads </t>
  </si>
  <si>
    <t>CDW Grant Operational Support</t>
  </si>
  <si>
    <t>Financial Management Capacity Building Grant</t>
  </si>
  <si>
    <t>Thusong Centre</t>
  </si>
  <si>
    <t>Municipal Accreditation and Capacity Building</t>
  </si>
  <si>
    <t>Disaster Management Grant</t>
  </si>
  <si>
    <t>RSEP</t>
  </si>
  <si>
    <t>Operating Provincial Housing</t>
  </si>
  <si>
    <t>Housing from Capital to Operating Top structure</t>
  </si>
  <si>
    <t>Avian Park 439 Houses</t>
  </si>
  <si>
    <t>Title Deeds</t>
  </si>
  <si>
    <t>Transhex: Beneficiary Administration</t>
  </si>
  <si>
    <t>Informal Settlements Upgrading Partnership Grant</t>
  </si>
  <si>
    <t>Capital Grants:-</t>
  </si>
  <si>
    <t>Library Sevice Conditional Grant</t>
  </si>
  <si>
    <t>Capital- Grants Housing</t>
  </si>
  <si>
    <t>Housing: Transhex</t>
  </si>
  <si>
    <t>Cape Winelands District Municipality:-</t>
  </si>
  <si>
    <t>Cape Winelands District Municipality</t>
  </si>
  <si>
    <t>Cape Winelands Donated Assets</t>
  </si>
  <si>
    <t>Housing Grants</t>
  </si>
  <si>
    <t>58 Houses for staff (SAMWU)</t>
  </si>
  <si>
    <t>350 Houses Avian Park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</si>
  <si>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</si>
  <si>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 xml:space="preserve">339 Houses </t>
  </si>
  <si>
    <t>Housing Grants: Other Operational</t>
  </si>
  <si>
    <t>708 Avianpark</t>
  </si>
  <si>
    <t>331 People Housing Proj. Zwelethemba</t>
  </si>
  <si>
    <t>Other Grants</t>
  </si>
  <si>
    <t>LGWSETA</t>
  </si>
  <si>
    <t>Maintenance of Fire Equipment</t>
  </si>
  <si>
    <t>Other Municipalities</t>
  </si>
  <si>
    <t>GROSS BALANCE</t>
  </si>
  <si>
    <t>Ledger Votes:</t>
  </si>
  <si>
    <t>30111068751</t>
  </si>
  <si>
    <t>30111060071</t>
  </si>
  <si>
    <t>40101104250</t>
  </si>
  <si>
    <t xml:space="preserve">30111068750 </t>
  </si>
  <si>
    <t>Donations</t>
  </si>
  <si>
    <t>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</si>
</sst>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_ ;\-#,##0.00\ "/>
    <numFmt numFmtId="166" formatCode="d/mmm/yy"/>
  </numFmts>
  <fonts count="15" x14ac:knownFonts="1">
    <font>
      <sz val="10"/>
      <name val="Arial"/>
    </font>
    <font>
      <sz val="10"/>
      <name val="Arial"/>
      <family val="2"/>
    </font>
    <font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rgb="FFFF000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b/>
      <u val="double"/>
      <sz val="14"/>
      <name val="Century Gothic"/>
      <family val="2"/>
    </font>
    <font>
      <b/>
      <u/>
      <sz val="14"/>
      <name val="Century Gothic"/>
      <family val="2"/>
    </font>
    <font>
      <b/>
      <u val="singleAccounting"/>
      <sz val="14"/>
      <name val="Century Gothic"/>
      <family val="2"/>
    </font>
    <font>
      <u/>
      <sz val="1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2" fillId="0" borderId="0" xfId="1" applyFont="1" applyAlignment="1">
      <alignment horizontal="center"/>
    </xf>
    <xf numFmtId="164" fontId="2" fillId="0" borderId="0" xfId="1" applyFont="1"/>
    <xf numFmtId="0" fontId="5" fillId="0" borderId="1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6" fillId="2" borderId="2" xfId="1" applyFont="1" applyFill="1" applyBorder="1"/>
    <xf numFmtId="164" fontId="8" fillId="0" borderId="2" xfId="1" applyFont="1" applyBorder="1" applyAlignment="1">
      <alignment horizontal="center"/>
    </xf>
    <xf numFmtId="164" fontId="2" fillId="0" borderId="3" xfId="1" applyFont="1" applyBorder="1"/>
    <xf numFmtId="164" fontId="2" fillId="0" borderId="6" xfId="1" applyFont="1" applyBorder="1"/>
    <xf numFmtId="0" fontId="2" fillId="0" borderId="1" xfId="0" applyFont="1" applyBorder="1"/>
    <xf numFmtId="164" fontId="10" fillId="0" borderId="7" xfId="1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0" fontId="2" fillId="0" borderId="9" xfId="0" applyFont="1" applyBorder="1"/>
    <xf numFmtId="164" fontId="10" fillId="0" borderId="10" xfId="1" applyFont="1" applyBorder="1" applyAlignment="1">
      <alignment horizontal="center"/>
    </xf>
    <xf numFmtId="164" fontId="10" fillId="0" borderId="10" xfId="1" quotePrefix="1" applyFont="1" applyBorder="1" applyAlignment="1">
      <alignment horizontal="center"/>
    </xf>
    <xf numFmtId="164" fontId="10" fillId="0" borderId="11" xfId="1" applyFont="1" applyBorder="1" applyAlignment="1">
      <alignment horizontal="center"/>
    </xf>
    <xf numFmtId="164" fontId="10" fillId="0" borderId="12" xfId="1" quotePrefix="1" applyFont="1" applyBorder="1" applyAlignment="1">
      <alignment horizontal="center"/>
    </xf>
    <xf numFmtId="14" fontId="10" fillId="0" borderId="12" xfId="1" quotePrefix="1" applyNumberFormat="1" applyFont="1" applyBorder="1" applyAlignment="1">
      <alignment horizontal="center"/>
    </xf>
    <xf numFmtId="164" fontId="10" fillId="0" borderId="12" xfId="1" applyFont="1" applyBorder="1" applyAlignment="1">
      <alignment horizontal="center"/>
    </xf>
    <xf numFmtId="14" fontId="10" fillId="0" borderId="13" xfId="1" quotePrefix="1" applyNumberFormat="1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2" fillId="0" borderId="0" xfId="1" applyFont="1" applyBorder="1"/>
    <xf numFmtId="164" fontId="2" fillId="0" borderId="14" xfId="1" applyFont="1" applyBorder="1"/>
    <xf numFmtId="0" fontId="10" fillId="3" borderId="9" xfId="0" applyFont="1" applyFill="1" applyBorder="1"/>
    <xf numFmtId="164" fontId="10" fillId="0" borderId="14" xfId="1" applyFont="1" applyBorder="1" applyAlignment="1">
      <alignment horizontal="center"/>
    </xf>
    <xf numFmtId="0" fontId="10" fillId="0" borderId="9" xfId="0" applyFont="1" applyBorder="1"/>
    <xf numFmtId="164" fontId="2" fillId="0" borderId="14" xfId="1" applyFont="1" applyBorder="1" applyAlignment="1">
      <alignment horizontal="center"/>
    </xf>
    <xf numFmtId="164" fontId="2" fillId="0" borderId="15" xfId="1" applyFont="1" applyBorder="1" applyAlignment="1">
      <alignment horizontal="center"/>
    </xf>
    <xf numFmtId="164" fontId="2" fillId="0" borderId="16" xfId="1" applyFont="1" applyBorder="1" applyAlignment="1">
      <alignment horizontal="left"/>
    </xf>
    <xf numFmtId="164" fontId="2" fillId="0" borderId="17" xfId="1" applyFont="1" applyBorder="1" applyAlignment="1">
      <alignment horizontal="left"/>
    </xf>
    <xf numFmtId="164" fontId="2" fillId="0" borderId="18" xfId="1" applyFont="1" applyBorder="1" applyAlignment="1">
      <alignment horizontal="left"/>
    </xf>
    <xf numFmtId="164" fontId="2" fillId="0" borderId="10" xfId="1" applyFont="1" applyBorder="1"/>
    <xf numFmtId="164" fontId="2" fillId="0" borderId="19" xfId="1" applyFont="1" applyBorder="1"/>
    <xf numFmtId="164" fontId="2" fillId="0" borderId="12" xfId="1" applyFont="1" applyBorder="1"/>
    <xf numFmtId="164" fontId="2" fillId="0" borderId="20" xfId="1" applyFont="1" applyBorder="1"/>
    <xf numFmtId="164" fontId="2" fillId="0" borderId="13" xfId="1" applyFont="1" applyBorder="1"/>
    <xf numFmtId="164" fontId="2" fillId="0" borderId="16" xfId="1" applyFont="1" applyBorder="1"/>
    <xf numFmtId="164" fontId="2" fillId="0" borderId="17" xfId="1" applyFont="1" applyBorder="1"/>
    <xf numFmtId="164" fontId="2" fillId="0" borderId="18" xfId="1" applyFont="1" applyBorder="1"/>
    <xf numFmtId="164" fontId="2" fillId="0" borderId="16" xfId="1" applyFont="1" applyBorder="1" applyAlignment="1">
      <alignment horizontal="center"/>
    </xf>
    <xf numFmtId="164" fontId="2" fillId="0" borderId="18" xfId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2" fillId="0" borderId="12" xfId="1" applyFont="1" applyBorder="1" applyAlignment="1">
      <alignment horizontal="center"/>
    </xf>
    <xf numFmtId="164" fontId="2" fillId="0" borderId="13" xfId="1" applyFont="1" applyBorder="1" applyAlignment="1">
      <alignment horizontal="center"/>
    </xf>
    <xf numFmtId="0" fontId="11" fillId="0" borderId="9" xfId="0" applyFont="1" applyBorder="1"/>
    <xf numFmtId="164" fontId="2" fillId="0" borderId="21" xfId="1" applyFont="1" applyBorder="1" applyAlignment="1">
      <alignment horizontal="center"/>
    </xf>
    <xf numFmtId="164" fontId="2" fillId="0" borderId="22" xfId="1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2" fillId="0" borderId="11" xfId="1" applyFont="1" applyBorder="1"/>
    <xf numFmtId="164" fontId="2" fillId="0" borderId="10" xfId="1" applyFont="1" applyFill="1" applyBorder="1"/>
    <xf numFmtId="164" fontId="2" fillId="0" borderId="11" xfId="1" applyFont="1" applyFill="1" applyBorder="1"/>
    <xf numFmtId="164" fontId="2" fillId="0" borderId="14" xfId="1" applyFont="1" applyFill="1" applyBorder="1" applyAlignment="1">
      <alignment horizontal="center"/>
    </xf>
    <xf numFmtId="0" fontId="12" fillId="0" borderId="9" xfId="0" applyFont="1" applyBorder="1"/>
    <xf numFmtId="164" fontId="2" fillId="0" borderId="24" xfId="1" applyFont="1" applyBorder="1"/>
    <xf numFmtId="164" fontId="2" fillId="0" borderId="17" xfId="1" applyFont="1" applyBorder="1" applyAlignment="1">
      <alignment horizontal="center"/>
    </xf>
    <xf numFmtId="164" fontId="2" fillId="0" borderId="25" xfId="1" applyFont="1" applyBorder="1" applyAlignment="1">
      <alignment horizontal="center"/>
    </xf>
    <xf numFmtId="164" fontId="2" fillId="0" borderId="18" xfId="1" applyFont="1" applyFill="1" applyBorder="1"/>
    <xf numFmtId="0" fontId="2" fillId="0" borderId="26" xfId="0" applyFont="1" applyBorder="1"/>
    <xf numFmtId="164" fontId="2" fillId="0" borderId="27" xfId="1" applyFont="1" applyFill="1" applyBorder="1"/>
    <xf numFmtId="164" fontId="2" fillId="0" borderId="14" xfId="1" applyFont="1" applyFill="1" applyBorder="1"/>
    <xf numFmtId="164" fontId="2" fillId="0" borderId="19" xfId="1" applyFont="1" applyFill="1" applyBorder="1"/>
    <xf numFmtId="164" fontId="2" fillId="0" borderId="28" xfId="1" applyFont="1" applyBorder="1"/>
    <xf numFmtId="164" fontId="2" fillId="0" borderId="15" xfId="1" applyFont="1" applyBorder="1"/>
    <xf numFmtId="164" fontId="2" fillId="0" borderId="29" xfId="1" applyFont="1" applyBorder="1"/>
    <xf numFmtId="164" fontId="2" fillId="0" borderId="21" xfId="1" applyFont="1" applyBorder="1"/>
    <xf numFmtId="164" fontId="2" fillId="0" borderId="23" xfId="1" applyFont="1" applyBorder="1"/>
    <xf numFmtId="0" fontId="10" fillId="0" borderId="9" xfId="0" applyFont="1" applyBorder="1" applyAlignment="1">
      <alignment wrapText="1"/>
    </xf>
    <xf numFmtId="0" fontId="10" fillId="0" borderId="0" xfId="0" applyFont="1"/>
    <xf numFmtId="164" fontId="2" fillId="0" borderId="24" xfId="1" applyFont="1" applyBorder="1" applyAlignment="1">
      <alignment horizontal="center"/>
    </xf>
    <xf numFmtId="164" fontId="2" fillId="0" borderId="30" xfId="1" applyFont="1" applyBorder="1" applyAlignment="1">
      <alignment horizontal="center"/>
    </xf>
    <xf numFmtId="164" fontId="2" fillId="0" borderId="20" xfId="1" applyFont="1" applyBorder="1" applyAlignment="1">
      <alignment horizontal="center"/>
    </xf>
    <xf numFmtId="164" fontId="10" fillId="0" borderId="0" xfId="1" applyFont="1" applyBorder="1"/>
    <xf numFmtId="164" fontId="10" fillId="0" borderId="14" xfId="1" applyFont="1" applyBorder="1"/>
    <xf numFmtId="164" fontId="2" fillId="0" borderId="29" xfId="1" applyFont="1" applyBorder="1" applyAlignment="1">
      <alignment horizontal="center"/>
    </xf>
    <xf numFmtId="164" fontId="10" fillId="0" borderId="15" xfId="1" applyFont="1" applyBorder="1"/>
    <xf numFmtId="164" fontId="10" fillId="0" borderId="31" xfId="1" applyFont="1" applyBorder="1" applyAlignment="1">
      <alignment horizontal="center"/>
    </xf>
    <xf numFmtId="164" fontId="10" fillId="0" borderId="32" xfId="1" applyFont="1" applyBorder="1" applyAlignment="1">
      <alignment horizontal="center"/>
    </xf>
    <xf numFmtId="164" fontId="10" fillId="0" borderId="33" xfId="0" applyNumberFormat="1" applyFont="1" applyBorder="1"/>
    <xf numFmtId="164" fontId="10" fillId="0" borderId="33" xfId="1" applyFont="1" applyBorder="1"/>
    <xf numFmtId="164" fontId="10" fillId="0" borderId="0" xfId="1" applyFont="1" applyBorder="1" applyAlignment="1">
      <alignment horizontal="center"/>
    </xf>
    <xf numFmtId="164" fontId="10" fillId="0" borderId="33" xfId="1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164" fontId="10" fillId="0" borderId="5" xfId="1" applyFont="1" applyBorder="1" applyAlignment="1">
      <alignment horizontal="center"/>
    </xf>
    <xf numFmtId="164" fontId="10" fillId="0" borderId="5" xfId="1" applyFont="1" applyBorder="1" applyAlignment="1">
      <alignment horizontal="center" vertical="center" wrapText="1"/>
    </xf>
    <xf numFmtId="164" fontId="10" fillId="0" borderId="6" xfId="1" applyFont="1" applyBorder="1" applyAlignment="1">
      <alignment horizontal="center"/>
    </xf>
    <xf numFmtId="164" fontId="13" fillId="0" borderId="0" xfId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4" fillId="3" borderId="28" xfId="0" applyNumberFormat="1" applyFont="1" applyFill="1" applyBorder="1" applyAlignment="1">
      <alignment horizontal="right"/>
    </xf>
    <xf numFmtId="17" fontId="7" fillId="3" borderId="2" xfId="1" quotePrefix="1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10" fillId="0" borderId="7" xfId="1" applyFont="1" applyBorder="1" applyAlignment="1">
      <alignment horizontal="center" vertical="center"/>
    </xf>
    <xf numFmtId="164" fontId="10" fillId="0" borderId="10" xfId="1" applyFont="1" applyBorder="1" applyAlignment="1">
      <alignment horizontal="center" vertical="center"/>
    </xf>
    <xf numFmtId="164" fontId="10" fillId="0" borderId="12" xfId="1" applyFont="1" applyBorder="1" applyAlignment="1">
      <alignment horizontal="center" vertical="center"/>
    </xf>
    <xf numFmtId="164" fontId="10" fillId="0" borderId="0" xfId="1" applyFont="1" applyBorder="1" applyAlignment="1">
      <alignment horizontal="center"/>
    </xf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2" fillId="0" borderId="0" xfId="0" quotePrefix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4" xfId="0" applyFont="1" applyBorder="1"/>
    <xf numFmtId="166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3" fillId="0" borderId="5" xfId="1" applyFont="1" applyBorder="1" applyAlignment="1">
      <alignment horizontal="center"/>
    </xf>
  </cellXfs>
  <cellStyles count="6">
    <cellStyle name="Comma" xfId="1" builtinId="3"/>
    <cellStyle name="Comma 2" xfId="2" xr:uid="{00000000-0005-0000-0000-000001000000}"/>
    <cellStyle name="Comma 2 2" xfId="5" xr:uid="{9A898189-6C4C-4DC8-808D-AEC9952D2049}"/>
    <cellStyle name="Hyperlink 2" xfId="3" xr:uid="{00000000-0005-0000-0000-000002000000}"/>
    <cellStyle name="Normal" xfId="0" builtinId="0"/>
    <cellStyle name="Normal 2" xfId="4" xr:uid="{AA2DD5C3-956E-491A-B666-03CDADE49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1%20Summary%20Grants%20-%20September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vmun-my.sharepoint.com/Dora%20grans%20and%20subsidies/Fondse%20Grants%2005%2006/2005%202006%20Opsomming%20Grants%20vir%20S%20Ro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22.2023"/>
      <sheetName val="Equitable Share"/>
      <sheetName val="Fin Management Grant"/>
      <sheetName val="EPWP Expanded Public Works "/>
      <sheetName val="NT Disaster Management-COVID19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Disaster Management Grant"/>
      <sheetName val="Thusong Centre"/>
      <sheetName val="PT Disaster Management-COVID 19"/>
      <sheetName val="Municipal Acc and Capacity Buil"/>
      <sheetName val="Work for Water "/>
      <sheetName val="LG Public Employment Grant"/>
      <sheetName val="RSEP "/>
      <sheetName val="Cape Winelands District Mun"/>
      <sheetName val="Local Government Graduate Inter"/>
      <sheetName val="Boland Stadium Sportsground"/>
      <sheetName val="Municipal Service Delivery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Maintenance of Fire Equipment"/>
      <sheetName val="CWDM-Community Development"/>
      <sheetName val="APL Cartons"/>
      <sheetName val="350 Houses Avian Park"/>
      <sheetName val="58 Houses SAMWU"/>
      <sheetName val="339 Houses"/>
      <sheetName val="708 Avian Park"/>
      <sheetName val="331 PHP Zwelethemba(old mand)"/>
      <sheetName val="1800 Zwel Housing (A+B)"/>
      <sheetName val="Zwelethemba 242 Erven"/>
      <sheetName val="Top Stru. UISP De Doorns"/>
      <sheetName val="De Doorns 1400 PLS"/>
      <sheetName val="Rawsonville Denova"/>
      <sheetName val="Sunnyside Orchard De Doorns"/>
      <sheetName val="Avian Park 205 Houses"/>
      <sheetName val="Avian Park 439 Houses"/>
      <sheetName val="Title Deeds"/>
      <sheetName val="Transhex"/>
      <sheetName val="Transhex Beneficiary Admin "/>
      <sheetName val="Informal Settlements Upgrading "/>
      <sheetName val="MIG"/>
      <sheetName val="Dept Culture and Sport"/>
      <sheetName val="Sport Culture 0809"/>
      <sheetName val="Proclaimed raods capt"/>
      <sheetName val="INEG"/>
      <sheetName val="EEDMG"/>
      <sheetName val="WSIG"/>
      <sheetName val="NT Disaster Management-COVID 2"/>
      <sheetName val="RSEP"/>
      <sheetName val="Library Service Conditional"/>
      <sheetName val="Area Lighting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CWDM Donated Assets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57650000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-57650000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</sheetData>
      <sheetData sheetId="2">
        <row r="25">
          <cell r="C25">
            <v>0</v>
          </cell>
          <cell r="D25">
            <v>0</v>
          </cell>
          <cell r="E25">
            <v>1550000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-50689.45</v>
          </cell>
          <cell r="K25">
            <v>0</v>
          </cell>
          <cell r="L25">
            <v>0</v>
          </cell>
          <cell r="M25">
            <v>0</v>
          </cell>
          <cell r="N25">
            <v>1499310.55</v>
          </cell>
        </row>
      </sheetData>
      <sheetData sheetId="3">
        <row r="27">
          <cell r="C27">
            <v>0</v>
          </cell>
          <cell r="D27">
            <v>0</v>
          </cell>
          <cell r="E27">
            <v>826000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-826000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</sheetData>
      <sheetData sheetId="4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5">
        <row r="22">
          <cell r="C22">
            <v>147795.68</v>
          </cell>
          <cell r="D22">
            <v>0</v>
          </cell>
          <cell r="E22">
            <v>3678000</v>
          </cell>
          <cell r="F22">
            <v>-81000</v>
          </cell>
          <cell r="G22">
            <v>0</v>
          </cell>
          <cell r="H22">
            <v>0</v>
          </cell>
          <cell r="I22">
            <v>0</v>
          </cell>
          <cell r="J22">
            <v>-2696218.0861</v>
          </cell>
          <cell r="K22">
            <v>0</v>
          </cell>
          <cell r="L22">
            <v>0</v>
          </cell>
          <cell r="M22">
            <v>0</v>
          </cell>
          <cell r="N22">
            <v>1048577.5939000002</v>
          </cell>
        </row>
      </sheetData>
      <sheetData sheetId="6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</sheetData>
      <sheetData sheetId="7">
        <row r="28">
          <cell r="C28">
            <v>106938.27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106938.27</v>
          </cell>
        </row>
      </sheetData>
      <sheetData sheetId="8"/>
      <sheetData sheetId="9">
        <row r="30">
          <cell r="C30">
            <v>280000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280000</v>
          </cell>
        </row>
      </sheetData>
      <sheetData sheetId="10"/>
      <sheetData sheetId="11"/>
      <sheetData sheetId="12"/>
      <sheetData sheetId="13"/>
      <sheetData sheetId="14">
        <row r="29">
          <cell r="C29">
            <v>96632.16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96632.16</v>
          </cell>
        </row>
      </sheetData>
      <sheetData sheetId="15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16"/>
      <sheetData sheetId="17">
        <row r="29">
          <cell r="C29">
            <v>0</v>
          </cell>
          <cell r="D29">
            <v>0</v>
          </cell>
          <cell r="E29">
            <v>513000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513000</v>
          </cell>
        </row>
      </sheetData>
      <sheetData sheetId="18"/>
      <sheetData sheetId="19"/>
      <sheetData sheetId="20">
        <row r="29">
          <cell r="C29">
            <v>120732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-120732</v>
          </cell>
          <cell r="M29">
            <v>0</v>
          </cell>
          <cell r="N29">
            <v>0</v>
          </cell>
        </row>
      </sheetData>
      <sheetData sheetId="21">
        <row r="37">
          <cell r="C37">
            <v>895049.5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895049.5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C29">
            <v>0</v>
          </cell>
          <cell r="D29">
            <v>0</v>
          </cell>
          <cell r="E29">
            <v>125906.9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-125906.9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8"/>
      <sheetData sheetId="39"/>
      <sheetData sheetId="40">
        <row r="26">
          <cell r="C26">
            <v>0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41">
        <row r="24">
          <cell r="D24">
            <v>0</v>
          </cell>
          <cell r="E24">
            <v>0</v>
          </cell>
          <cell r="J24">
            <v>0</v>
          </cell>
        </row>
      </sheetData>
      <sheetData sheetId="42"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43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</sheetData>
      <sheetData sheetId="44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3">
        <row r="28">
          <cell r="C28">
            <v>2505318.11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2505318.11</v>
          </cell>
        </row>
      </sheetData>
      <sheetData sheetId="54"/>
      <sheetData sheetId="55"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</sheetData>
      <sheetData sheetId="5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57">
        <row r="23">
          <cell r="C23">
            <v>0</v>
          </cell>
          <cell r="D23">
            <v>0</v>
          </cell>
          <cell r="E23">
            <v>7758000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-4431835.5600000005</v>
          </cell>
          <cell r="L23">
            <v>0</v>
          </cell>
          <cell r="M23">
            <v>0</v>
          </cell>
          <cell r="N23">
            <v>3326164.4399999995</v>
          </cell>
        </row>
      </sheetData>
      <sheetData sheetId="58"/>
      <sheetData sheetId="59"/>
      <sheetData sheetId="60"/>
      <sheetData sheetId="61">
        <row r="23">
          <cell r="C23">
            <v>0</v>
          </cell>
          <cell r="D23">
            <v>0</v>
          </cell>
          <cell r="E23">
            <v>5000000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5000000</v>
          </cell>
        </row>
      </sheetData>
      <sheetData sheetId="62">
        <row r="23">
          <cell r="C23">
            <v>0</v>
          </cell>
          <cell r="D23">
            <v>0</v>
          </cell>
          <cell r="E23">
            <v>1000000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1000000</v>
          </cell>
        </row>
      </sheetData>
      <sheetData sheetId="63">
        <row r="23">
          <cell r="C23">
            <v>0</v>
          </cell>
          <cell r="D23">
            <v>0</v>
          </cell>
          <cell r="E23">
            <v>1107000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-705370.48</v>
          </cell>
          <cell r="L23">
            <v>0</v>
          </cell>
          <cell r="M23">
            <v>0</v>
          </cell>
          <cell r="N23">
            <v>401629.52</v>
          </cell>
        </row>
      </sheetData>
      <sheetData sheetId="64"/>
      <sheetData sheetId="65">
        <row r="23">
          <cell r="C23">
            <v>0</v>
          </cell>
          <cell r="D23">
            <v>0</v>
          </cell>
          <cell r="E23">
            <v>800000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800000</v>
          </cell>
        </row>
      </sheetData>
      <sheetData sheetId="66">
        <row r="23">
          <cell r="C23">
            <v>74878.259999999995</v>
          </cell>
          <cell r="D23">
            <v>0</v>
          </cell>
          <cell r="F23">
            <v>81000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</sheetData>
      <sheetData sheetId="67"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</sheetData>
      <sheetData sheetId="68"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</row>
      </sheetData>
      <sheetData sheetId="69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</sheetData>
      <sheetData sheetId="85"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</sheetData>
      <sheetData sheetId="86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="50" zoomScaleNormal="50" zoomScaleSheetLayoutView="50" workbookViewId="0">
      <selection activeCell="G24" sqref="G24"/>
    </sheetView>
  </sheetViews>
  <sheetFormatPr defaultColWidth="9.140625" defaultRowHeight="18" x14ac:dyDescent="0.25"/>
  <cols>
    <col min="1" max="1" width="68.42578125" style="1" bestFit="1" customWidth="1"/>
    <col min="2" max="2" width="22.140625" style="2" customWidth="1"/>
    <col min="3" max="3" width="21.42578125" style="3" customWidth="1"/>
    <col min="4" max="4" width="24.42578125" style="3" customWidth="1"/>
    <col min="5" max="5" width="22.85546875" style="3" customWidth="1"/>
    <col min="6" max="6" width="14.28515625" style="3" customWidth="1"/>
    <col min="7" max="7" width="21.42578125" style="2" customWidth="1"/>
    <col min="8" max="8" width="19.28515625" style="2" bestFit="1" customWidth="1"/>
    <col min="9" max="9" width="29.28515625" style="2" customWidth="1"/>
    <col min="10" max="10" width="27.42578125" style="2" customWidth="1"/>
    <col min="11" max="11" width="22.140625" style="2" bestFit="1" customWidth="1"/>
    <col min="12" max="12" width="23.85546875" style="2" customWidth="1"/>
    <col min="13" max="13" width="25.42578125" style="3" customWidth="1"/>
    <col min="14" max="16384" width="9.140625" style="1"/>
  </cols>
  <sheetData>
    <row r="1" spans="1:13" ht="26.25" customHeight="1" x14ac:dyDescent="0.55000000000000004">
      <c r="A1" s="4"/>
      <c r="B1" s="5"/>
      <c r="C1" s="6" t="s">
        <v>0</v>
      </c>
      <c r="D1" s="6"/>
      <c r="E1" s="6"/>
      <c r="F1" s="6"/>
      <c r="G1" s="6"/>
      <c r="H1" s="6"/>
      <c r="I1" s="93" t="s">
        <v>1</v>
      </c>
      <c r="J1" s="93"/>
      <c r="K1" s="7"/>
      <c r="L1" s="5"/>
      <c r="M1" s="8"/>
    </row>
    <row r="2" spans="1:13" ht="19.5" thickBot="1" x14ac:dyDescent="0.3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"/>
    </row>
    <row r="3" spans="1:13" x14ac:dyDescent="0.25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96" t="s">
        <v>11</v>
      </c>
      <c r="L3" s="11" t="s">
        <v>12</v>
      </c>
      <c r="M3" s="12"/>
    </row>
    <row r="4" spans="1:13" x14ac:dyDescent="0.25">
      <c r="A4" s="13"/>
      <c r="B4" s="14" t="s">
        <v>13</v>
      </c>
      <c r="C4" s="14" t="s">
        <v>13</v>
      </c>
      <c r="D4" s="14" t="s">
        <v>14</v>
      </c>
      <c r="E4" s="14"/>
      <c r="F4" s="14"/>
      <c r="G4" s="14" t="s">
        <v>15</v>
      </c>
      <c r="H4" s="15" t="s">
        <v>11</v>
      </c>
      <c r="I4" s="14" t="s">
        <v>16</v>
      </c>
      <c r="J4" s="14" t="s">
        <v>16</v>
      </c>
      <c r="K4" s="97"/>
      <c r="L4" s="14" t="s">
        <v>5</v>
      </c>
      <c r="M4" s="16" t="s">
        <v>17</v>
      </c>
    </row>
    <row r="5" spans="1:13" x14ac:dyDescent="0.25">
      <c r="A5" s="13"/>
      <c r="B5" s="17" t="s">
        <v>14</v>
      </c>
      <c r="C5" s="17">
        <f>G83</f>
        <v>0</v>
      </c>
      <c r="D5" s="18" t="s">
        <v>18</v>
      </c>
      <c r="E5" s="19" t="s">
        <v>19</v>
      </c>
      <c r="F5" s="19" t="s">
        <v>20</v>
      </c>
      <c r="G5" s="19"/>
      <c r="H5" s="19" t="s">
        <v>21</v>
      </c>
      <c r="I5" s="19" t="s">
        <v>22</v>
      </c>
      <c r="J5" s="19" t="s">
        <v>23</v>
      </c>
      <c r="K5" s="98"/>
      <c r="L5" s="19" t="s">
        <v>24</v>
      </c>
      <c r="M5" s="20" t="str">
        <f>D5</f>
        <v>30/09/2022</v>
      </c>
    </row>
    <row r="6" spans="1:13" x14ac:dyDescent="0.25">
      <c r="A6" s="13"/>
      <c r="B6" s="21"/>
      <c r="C6" s="22"/>
      <c r="D6" s="22"/>
      <c r="E6" s="22"/>
      <c r="F6" s="22"/>
      <c r="G6" s="21"/>
      <c r="H6" s="21"/>
      <c r="I6" s="21"/>
      <c r="J6" s="21"/>
      <c r="K6" s="21"/>
      <c r="L6" s="21"/>
      <c r="M6" s="23"/>
    </row>
    <row r="7" spans="1:13" x14ac:dyDescent="0.25">
      <c r="A7" s="24" t="s">
        <v>25</v>
      </c>
      <c r="B7" s="81">
        <f t="shared" ref="B7:J7" si="0">B9+B16</f>
        <v>0</v>
      </c>
      <c r="C7" s="81">
        <f t="shared" si="0"/>
        <v>0</v>
      </c>
      <c r="D7" s="81">
        <f t="shared" si="0"/>
        <v>74891000</v>
      </c>
      <c r="E7" s="81">
        <f t="shared" si="0"/>
        <v>0</v>
      </c>
      <c r="F7" s="81">
        <f t="shared" si="0"/>
        <v>0</v>
      </c>
      <c r="G7" s="81">
        <f t="shared" si="0"/>
        <v>0</v>
      </c>
      <c r="H7" s="81">
        <f t="shared" si="0"/>
        <v>0</v>
      </c>
      <c r="I7" s="81">
        <f t="shared" si="0"/>
        <v>-58526689.450000003</v>
      </c>
      <c r="J7" s="81">
        <f t="shared" si="0"/>
        <v>-5137206.040000001</v>
      </c>
      <c r="K7" s="81">
        <f>K19</f>
        <v>0</v>
      </c>
      <c r="L7" s="81">
        <f>SUM(L9,L16)</f>
        <v>0</v>
      </c>
      <c r="M7" s="25">
        <f>SUM(M9,M16)</f>
        <v>11227104.51</v>
      </c>
    </row>
    <row r="8" spans="1:13" x14ac:dyDescent="0.25">
      <c r="A8" s="26"/>
      <c r="B8" s="21"/>
      <c r="C8" s="22"/>
      <c r="D8" s="22"/>
      <c r="E8" s="22"/>
      <c r="F8" s="22"/>
      <c r="G8" s="21"/>
      <c r="H8" s="21"/>
      <c r="I8" s="21"/>
      <c r="J8" s="21"/>
      <c r="K8" s="21"/>
      <c r="L8" s="21"/>
      <c r="M8" s="23"/>
    </row>
    <row r="9" spans="1:13" x14ac:dyDescent="0.25">
      <c r="A9" s="26" t="s">
        <v>26</v>
      </c>
      <c r="B9" s="21">
        <f>SUM(B11:B13)</f>
        <v>0</v>
      </c>
      <c r="C9" s="21">
        <f>SUM(C11:C13)</f>
        <v>0</v>
      </c>
      <c r="D9" s="21">
        <f>SUM(D11:D14)</f>
        <v>60026000</v>
      </c>
      <c r="E9" s="21">
        <f t="shared" ref="E9:L9" si="1">SUM(E11:E13)</f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>SUM(I11:I14)</f>
        <v>-58526689.450000003</v>
      </c>
      <c r="J9" s="21">
        <f t="shared" si="1"/>
        <v>0</v>
      </c>
      <c r="K9" s="21"/>
      <c r="L9" s="21">
        <f t="shared" si="1"/>
        <v>0</v>
      </c>
      <c r="M9" s="27">
        <f>SUM(M11:M14)</f>
        <v>1499310.55</v>
      </c>
    </row>
    <row r="10" spans="1:13" x14ac:dyDescent="0.25">
      <c r="A10" s="26"/>
      <c r="B10" s="28"/>
      <c r="C10" s="28"/>
      <c r="D10" s="28"/>
      <c r="E10" s="28"/>
      <c r="F10" s="28"/>
      <c r="G10" s="28"/>
      <c r="H10" s="28"/>
      <c r="I10" s="28"/>
      <c r="J10" s="28"/>
      <c r="K10" s="21"/>
      <c r="L10" s="28"/>
      <c r="M10" s="27"/>
    </row>
    <row r="11" spans="1:13" x14ac:dyDescent="0.25">
      <c r="A11" s="13" t="s">
        <v>27</v>
      </c>
      <c r="B11" s="29">
        <f>'[1]Equitable Share'!C40</f>
        <v>0</v>
      </c>
      <c r="C11" s="29">
        <f>'[1]Equitable Share'!D40</f>
        <v>0</v>
      </c>
      <c r="D11" s="29">
        <f>'[1]Equitable Share'!E40</f>
        <v>57650000</v>
      </c>
      <c r="E11" s="29">
        <f>'[1]Equitable Share'!F40</f>
        <v>0</v>
      </c>
      <c r="F11" s="29">
        <f>'[1]Equitable Share'!G40</f>
        <v>0</v>
      </c>
      <c r="G11" s="29">
        <f>'[1]Equitable Share'!H40</f>
        <v>0</v>
      </c>
      <c r="H11" s="29">
        <f>'[1]Equitable Share'!I40</f>
        <v>0</v>
      </c>
      <c r="I11" s="29">
        <f>'[1]Equitable Share'!J40</f>
        <v>-57650000</v>
      </c>
      <c r="J11" s="29">
        <f>'[1]Equitable Share'!K40</f>
        <v>0</v>
      </c>
      <c r="K11" s="29">
        <f>'[1]Equitable Share'!L40</f>
        <v>0</v>
      </c>
      <c r="L11" s="30">
        <f>'[1]Equitable Share'!M40</f>
        <v>0</v>
      </c>
      <c r="M11" s="31">
        <f>'[1]Equitable Share'!N40</f>
        <v>0</v>
      </c>
    </row>
    <row r="12" spans="1:13" x14ac:dyDescent="0.25">
      <c r="A12" s="13" t="s">
        <v>28</v>
      </c>
      <c r="B12" s="32">
        <f>'[1]Fin Management Grant'!C25</f>
        <v>0</v>
      </c>
      <c r="C12" s="32">
        <f>'[1]Fin Management Grant'!D25</f>
        <v>0</v>
      </c>
      <c r="D12" s="32">
        <f>'[1]Fin Management Grant'!E25</f>
        <v>1550000</v>
      </c>
      <c r="E12" s="32">
        <f>'[1]Fin Management Grant'!F25</f>
        <v>0</v>
      </c>
      <c r="F12" s="32">
        <f>'[1]Fin Management Grant'!G25</f>
        <v>0</v>
      </c>
      <c r="G12" s="32">
        <f>'[1]Fin Management Grant'!H25</f>
        <v>0</v>
      </c>
      <c r="H12" s="32">
        <f>'[1]Fin Management Grant'!I25</f>
        <v>0</v>
      </c>
      <c r="I12" s="32">
        <f>'[1]Fin Management Grant'!J25</f>
        <v>-50689.45</v>
      </c>
      <c r="J12" s="32">
        <f>'[1]Fin Management Grant'!K25</f>
        <v>0</v>
      </c>
      <c r="K12" s="32">
        <f>'[1]Fin Management Grant'!L25</f>
        <v>0</v>
      </c>
      <c r="L12" s="32">
        <f>'[1]Fin Management Grant'!M25</f>
        <v>0</v>
      </c>
      <c r="M12" s="50">
        <f>'[1]Fin Management Grant'!N25</f>
        <v>1499310.55</v>
      </c>
    </row>
    <row r="13" spans="1:13" ht="20.25" customHeight="1" x14ac:dyDescent="0.25">
      <c r="A13" s="13" t="s">
        <v>29</v>
      </c>
      <c r="B13" s="34">
        <f>'[1]EPWP Expanded Public Works '!C27</f>
        <v>0</v>
      </c>
      <c r="C13" s="34">
        <f>'[1]EPWP Expanded Public Works '!D27</f>
        <v>0</v>
      </c>
      <c r="D13" s="34">
        <f>'[1]EPWP Expanded Public Works '!E27</f>
        <v>826000</v>
      </c>
      <c r="E13" s="34">
        <f>'[1]EPWP Expanded Public Works '!F27</f>
        <v>0</v>
      </c>
      <c r="F13" s="34">
        <f>'[1]EPWP Expanded Public Works '!G27</f>
        <v>0</v>
      </c>
      <c r="G13" s="34">
        <f>'[1]EPWP Expanded Public Works '!H27</f>
        <v>0</v>
      </c>
      <c r="H13" s="34">
        <f>'[1]EPWP Expanded Public Works '!I27</f>
        <v>0</v>
      </c>
      <c r="I13" s="34">
        <f>'[1]EPWP Expanded Public Works '!J27</f>
        <v>-826000</v>
      </c>
      <c r="J13" s="34">
        <f>'[1]EPWP Expanded Public Works '!K27</f>
        <v>0</v>
      </c>
      <c r="K13" s="34">
        <f>'[1]EPWP Expanded Public Works '!L27</f>
        <v>0</v>
      </c>
      <c r="L13" s="35">
        <f>'[1]EPWP Expanded Public Works '!M27</f>
        <v>0</v>
      </c>
      <c r="M13" s="36">
        <f>'[1]EPWP Expanded Public Works '!N27</f>
        <v>0</v>
      </c>
    </row>
    <row r="14" spans="1:13" ht="20.25" hidden="1" customHeight="1" x14ac:dyDescent="0.25">
      <c r="A14" s="13" t="s">
        <v>30</v>
      </c>
      <c r="B14" s="34">
        <f>'[1]NT Disaster Management-COVID19'!C29</f>
        <v>0</v>
      </c>
      <c r="C14" s="34">
        <f>'[1]NT Disaster Management-COVID19'!D29</f>
        <v>0</v>
      </c>
      <c r="D14" s="34">
        <f>'[1]NT Disaster Management-COVID19'!E29</f>
        <v>0</v>
      </c>
      <c r="E14" s="34">
        <f>'[1]NT Disaster Management-COVID19'!F29</f>
        <v>0</v>
      </c>
      <c r="F14" s="34">
        <f>'[1]NT Disaster Management-COVID19'!G29</f>
        <v>0</v>
      </c>
      <c r="G14" s="34">
        <f>'[1]NT Disaster Management-COVID19'!H29</f>
        <v>0</v>
      </c>
      <c r="H14" s="34">
        <f>'[1]NT Disaster Management-COVID19'!I29</f>
        <v>0</v>
      </c>
      <c r="I14" s="34">
        <f>'[1]NT Disaster Management-COVID19'!J29</f>
        <v>0</v>
      </c>
      <c r="J14" s="34">
        <f>'[1]NT Disaster Management-COVID19'!K29</f>
        <v>0</v>
      </c>
      <c r="K14" s="34">
        <f>'[1]NT Disaster Management-COVID19'!L29</f>
        <v>0</v>
      </c>
      <c r="L14" s="34">
        <f>'[1]NT Disaster Management-COVID19'!M29</f>
        <v>0</v>
      </c>
      <c r="M14" s="36">
        <f>'[1]NT Disaster Management-COVID19'!N29</f>
        <v>0</v>
      </c>
    </row>
    <row r="15" spans="1:13" x14ac:dyDescent="0.25">
      <c r="A15" s="13"/>
      <c r="B15" s="21"/>
      <c r="C15" s="22"/>
      <c r="D15" s="22"/>
      <c r="E15" s="22"/>
      <c r="F15" s="22"/>
      <c r="G15" s="21"/>
      <c r="H15" s="21"/>
      <c r="I15" s="21"/>
      <c r="J15" s="21"/>
      <c r="K15" s="21"/>
      <c r="L15" s="21"/>
      <c r="M15" s="23"/>
    </row>
    <row r="16" spans="1:13" x14ac:dyDescent="0.25">
      <c r="A16" s="26" t="s">
        <v>31</v>
      </c>
      <c r="B16" s="21">
        <f t="shared" ref="B16:M16" si="2">SUM(B18:B22)</f>
        <v>0</v>
      </c>
      <c r="C16" s="21">
        <f t="shared" si="2"/>
        <v>0</v>
      </c>
      <c r="D16" s="21">
        <f t="shared" si="2"/>
        <v>14865000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-5137206.040000001</v>
      </c>
      <c r="K16" s="21">
        <f t="shared" si="2"/>
        <v>0</v>
      </c>
      <c r="L16" s="21">
        <f t="shared" si="2"/>
        <v>0</v>
      </c>
      <c r="M16" s="27">
        <f t="shared" si="2"/>
        <v>9727793.959999999</v>
      </c>
    </row>
    <row r="17" spans="1:13" x14ac:dyDescent="0.25">
      <c r="A17" s="26"/>
      <c r="B17" s="28"/>
      <c r="C17" s="21"/>
      <c r="D17" s="21"/>
      <c r="E17" s="28"/>
      <c r="F17" s="21"/>
      <c r="G17" s="21"/>
      <c r="H17" s="28"/>
      <c r="I17" s="21"/>
      <c r="J17" s="21"/>
      <c r="K17" s="21"/>
      <c r="L17" s="21"/>
      <c r="M17" s="27"/>
    </row>
    <row r="18" spans="1:13" ht="18" hidden="1" customHeight="1" x14ac:dyDescent="0.25">
      <c r="A18" s="13" t="s">
        <v>32</v>
      </c>
      <c r="B18" s="33">
        <f>+'[1]Energy Efficiency LED light'!C24:C24</f>
        <v>0</v>
      </c>
      <c r="C18" s="37">
        <f>+'[1]Energy Efficiency LED light'!D24:D24</f>
        <v>0</v>
      </c>
      <c r="D18" s="38">
        <f>+'[1]Energy Efficiency LED light'!E24:E24</f>
        <v>0</v>
      </c>
      <c r="E18" s="38">
        <f>+'[1]Energy Efficiency LED light'!F24:F24</f>
        <v>0</v>
      </c>
      <c r="F18" s="37">
        <f>+'[1]Energy Efficiency LED light'!G24:G24</f>
        <v>0</v>
      </c>
      <c r="G18" s="38">
        <f>+'[1]Energy Efficiency LED light'!H24:H24</f>
        <v>0</v>
      </c>
      <c r="H18" s="38">
        <f>+'[1]Energy Efficiency LED light'!L24</f>
        <v>0</v>
      </c>
      <c r="I18" s="37">
        <f>+'[1]Energy Efficiency LED light'!J24:J24</f>
        <v>0</v>
      </c>
      <c r="J18" s="37">
        <f>+'[1]Energy Efficiency LED light'!K24:K24</f>
        <v>0</v>
      </c>
      <c r="K18" s="37"/>
      <c r="L18" s="38">
        <f>+'[1]Energy Efficiency LED light'!M24:M24</f>
        <v>0</v>
      </c>
      <c r="M18" s="39">
        <f>SUM(B18:L18)</f>
        <v>0</v>
      </c>
    </row>
    <row r="19" spans="1:13" x14ac:dyDescent="0.25">
      <c r="A19" s="13" t="s">
        <v>33</v>
      </c>
      <c r="B19" s="40">
        <f>[1]MIG!C23</f>
        <v>0</v>
      </c>
      <c r="C19" s="40">
        <f>[1]MIG!D23</f>
        <v>0</v>
      </c>
      <c r="D19" s="40">
        <f>[1]MIG!E23</f>
        <v>7758000</v>
      </c>
      <c r="E19" s="40">
        <f>[1]MIG!F23</f>
        <v>0</v>
      </c>
      <c r="F19" s="40">
        <f>[1]MIG!G23</f>
        <v>0</v>
      </c>
      <c r="G19" s="40">
        <f>[1]MIG!H23</f>
        <v>0</v>
      </c>
      <c r="H19" s="40">
        <f>[1]MIG!I23</f>
        <v>0</v>
      </c>
      <c r="I19" s="40">
        <f>[1]MIG!J23</f>
        <v>0</v>
      </c>
      <c r="J19" s="40">
        <f>[1]MIG!K23</f>
        <v>-4431835.5600000005</v>
      </c>
      <c r="K19" s="40">
        <f>[1]MIG!L23</f>
        <v>0</v>
      </c>
      <c r="L19" s="40">
        <f>[1]MIG!M23</f>
        <v>0</v>
      </c>
      <c r="M19" s="41">
        <f>[1]MIG!N23</f>
        <v>3326164.4399999995</v>
      </c>
    </row>
    <row r="20" spans="1:13" x14ac:dyDescent="0.25">
      <c r="A20" s="13" t="s">
        <v>34</v>
      </c>
      <c r="B20" s="42">
        <f>[1]INEG!C23</f>
        <v>0</v>
      </c>
      <c r="C20" s="42">
        <f>[1]INEG!D23</f>
        <v>0</v>
      </c>
      <c r="D20" s="42">
        <f>[1]INEG!E23</f>
        <v>5000000</v>
      </c>
      <c r="E20" s="42">
        <f>[1]INEG!F23</f>
        <v>0</v>
      </c>
      <c r="F20" s="42">
        <f>[1]INEG!G23</f>
        <v>0</v>
      </c>
      <c r="G20" s="42">
        <f>[1]INEG!H23</f>
        <v>0</v>
      </c>
      <c r="H20" s="42">
        <f>[1]INEG!I23</f>
        <v>0</v>
      </c>
      <c r="I20" s="42">
        <f>[1]INEG!J23</f>
        <v>0</v>
      </c>
      <c r="J20" s="42">
        <f>[1]INEG!K23</f>
        <v>0</v>
      </c>
      <c r="K20" s="42">
        <f>[1]INEG!L23</f>
        <v>0</v>
      </c>
      <c r="L20" s="42">
        <f>[1]INEG!M23</f>
        <v>0</v>
      </c>
      <c r="M20" s="43">
        <f>[1]INEG!N23</f>
        <v>5000000</v>
      </c>
    </row>
    <row r="21" spans="1:13" x14ac:dyDescent="0.25">
      <c r="A21" s="13" t="s">
        <v>35</v>
      </c>
      <c r="B21" s="42">
        <f>[1]EEDMG!C23</f>
        <v>0</v>
      </c>
      <c r="C21" s="42">
        <f>[1]EEDMG!D23</f>
        <v>0</v>
      </c>
      <c r="D21" s="42">
        <f>[1]EEDMG!E23</f>
        <v>1000000</v>
      </c>
      <c r="E21" s="42">
        <f>[1]EEDMG!F23</f>
        <v>0</v>
      </c>
      <c r="F21" s="42">
        <f>[1]EEDMG!G23</f>
        <v>0</v>
      </c>
      <c r="G21" s="42">
        <f>[1]EEDMG!H23</f>
        <v>0</v>
      </c>
      <c r="H21" s="42">
        <f>[1]EEDMG!I23</f>
        <v>0</v>
      </c>
      <c r="I21" s="42">
        <f>[1]EEDMG!J23</f>
        <v>0</v>
      </c>
      <c r="J21" s="42">
        <f>[1]EEDMG!K23</f>
        <v>0</v>
      </c>
      <c r="K21" s="42">
        <f>[1]EEDMG!L23</f>
        <v>0</v>
      </c>
      <c r="L21" s="42">
        <f>[1]EEDMG!M23</f>
        <v>0</v>
      </c>
      <c r="M21" s="43">
        <f>[1]EEDMG!N23</f>
        <v>1000000</v>
      </c>
    </row>
    <row r="22" spans="1:13" x14ac:dyDescent="0.25">
      <c r="A22" s="13" t="s">
        <v>36</v>
      </c>
      <c r="B22" s="44">
        <f>[1]WSIG!C23</f>
        <v>0</v>
      </c>
      <c r="C22" s="44">
        <f>[1]WSIG!D23</f>
        <v>0</v>
      </c>
      <c r="D22" s="44">
        <f>[1]WSIG!E23</f>
        <v>1107000</v>
      </c>
      <c r="E22" s="44">
        <f>[1]WSIG!F23</f>
        <v>0</v>
      </c>
      <c r="F22" s="44">
        <f>[1]WSIG!G23</f>
        <v>0</v>
      </c>
      <c r="G22" s="44">
        <f>[1]WSIG!H23</f>
        <v>0</v>
      </c>
      <c r="H22" s="44">
        <f>[1]WSIG!I23</f>
        <v>0</v>
      </c>
      <c r="I22" s="44">
        <f>[1]WSIG!J23</f>
        <v>0</v>
      </c>
      <c r="J22" s="44">
        <f>[1]WSIG!K23</f>
        <v>-705370.48</v>
      </c>
      <c r="K22" s="44">
        <f>[1]WSIG!L23</f>
        <v>0</v>
      </c>
      <c r="L22" s="44">
        <f>[1]WSIG!M23</f>
        <v>0</v>
      </c>
      <c r="M22" s="45">
        <f>[1]WSIG!N23</f>
        <v>401629.52</v>
      </c>
    </row>
    <row r="23" spans="1:13" x14ac:dyDescent="0.25">
      <c r="A23" s="13"/>
      <c r="B23" s="21"/>
      <c r="C23" s="22"/>
      <c r="D23" s="22">
        <v>0</v>
      </c>
      <c r="E23" s="22"/>
      <c r="F23" s="22"/>
      <c r="G23" s="21"/>
      <c r="H23" s="21"/>
      <c r="I23" s="21"/>
      <c r="J23" s="21"/>
      <c r="K23" s="21"/>
      <c r="L23" s="21"/>
      <c r="M23" s="23"/>
    </row>
    <row r="24" spans="1:13" x14ac:dyDescent="0.25">
      <c r="A24" s="24" t="s">
        <v>37</v>
      </c>
      <c r="B24" s="81">
        <f>B26+B45</f>
        <v>3332294.4799999995</v>
      </c>
      <c r="C24" s="81">
        <f>C26+C45</f>
        <v>0</v>
      </c>
      <c r="D24" s="81">
        <f>SUM(D26+D45)</f>
        <v>4991000</v>
      </c>
      <c r="E24" s="81">
        <f t="shared" ref="E24:L24" si="3">SUM(E26,E45)</f>
        <v>0</v>
      </c>
      <c r="F24" s="81">
        <f t="shared" si="3"/>
        <v>0</v>
      </c>
      <c r="G24" s="81">
        <f t="shared" si="3"/>
        <v>0</v>
      </c>
      <c r="H24" s="81">
        <f t="shared" si="3"/>
        <v>0</v>
      </c>
      <c r="I24" s="81">
        <f t="shared" si="3"/>
        <v>-2696218.0861</v>
      </c>
      <c r="J24" s="81">
        <f t="shared" si="3"/>
        <v>0</v>
      </c>
      <c r="K24" s="81">
        <f t="shared" si="3"/>
        <v>-120732</v>
      </c>
      <c r="L24" s="81">
        <f t="shared" si="3"/>
        <v>0</v>
      </c>
      <c r="M24" s="25">
        <f>SUM(M26,M45)</f>
        <v>5506344.3938999996</v>
      </c>
    </row>
    <row r="25" spans="1:13" x14ac:dyDescent="0.25">
      <c r="A25" s="26"/>
      <c r="B25" s="21"/>
      <c r="C25" s="22"/>
      <c r="D25" s="22"/>
      <c r="E25" s="22"/>
      <c r="F25" s="22"/>
      <c r="G25" s="21"/>
      <c r="H25" s="21"/>
      <c r="I25" s="21"/>
      <c r="J25" s="21"/>
      <c r="K25" s="21"/>
      <c r="L25" s="21"/>
      <c r="M25" s="23"/>
    </row>
    <row r="26" spans="1:13" x14ac:dyDescent="0.25">
      <c r="A26" s="26" t="s">
        <v>38</v>
      </c>
      <c r="B26" s="21">
        <f>B28+B38</f>
        <v>3257416.2199999997</v>
      </c>
      <c r="C26" s="21">
        <f t="shared" ref="C26:I26" si="4">C28+C38</f>
        <v>0</v>
      </c>
      <c r="D26" s="21">
        <f t="shared" si="4"/>
        <v>4191000</v>
      </c>
      <c r="E26" s="21">
        <f t="shared" si="4"/>
        <v>-81000</v>
      </c>
      <c r="F26" s="21">
        <f t="shared" si="4"/>
        <v>0</v>
      </c>
      <c r="G26" s="21">
        <f t="shared" si="4"/>
        <v>0</v>
      </c>
      <c r="H26" s="21">
        <f t="shared" si="4"/>
        <v>0</v>
      </c>
      <c r="I26" s="21">
        <f t="shared" si="4"/>
        <v>-2696218.0861</v>
      </c>
      <c r="J26" s="21">
        <f>SUM(J29:J43)</f>
        <v>0</v>
      </c>
      <c r="K26" s="21">
        <f>K28+K40</f>
        <v>-120732</v>
      </c>
      <c r="L26" s="21">
        <f>L28+L38</f>
        <v>0</v>
      </c>
      <c r="M26" s="27">
        <f>M28+M38</f>
        <v>4550466.1338999998</v>
      </c>
    </row>
    <row r="27" spans="1:13" x14ac:dyDescent="0.25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7"/>
    </row>
    <row r="28" spans="1:13" x14ac:dyDescent="0.25">
      <c r="A28" s="46" t="s">
        <v>39</v>
      </c>
      <c r="B28" s="47">
        <f>SUM(B29:B36)</f>
        <v>752098.11</v>
      </c>
      <c r="C28" s="48">
        <f t="shared" ref="C28:G28" si="5">SUM(C29:C35)</f>
        <v>0</v>
      </c>
      <c r="D28" s="47">
        <f t="shared" si="5"/>
        <v>4191000</v>
      </c>
      <c r="E28" s="47">
        <f t="shared" si="5"/>
        <v>-81000</v>
      </c>
      <c r="F28" s="47">
        <f t="shared" si="5"/>
        <v>0</v>
      </c>
      <c r="G28" s="47">
        <f t="shared" si="5"/>
        <v>0</v>
      </c>
      <c r="H28" s="47">
        <f t="shared" ref="H28:M28" si="6">SUM(H29:H37)</f>
        <v>0</v>
      </c>
      <c r="I28" s="47">
        <f t="shared" si="6"/>
        <v>-2696218.0861</v>
      </c>
      <c r="J28" s="47">
        <f t="shared" si="6"/>
        <v>0</v>
      </c>
      <c r="K28" s="47">
        <f t="shared" si="6"/>
        <v>-120732</v>
      </c>
      <c r="L28" s="47">
        <f t="shared" si="6"/>
        <v>0</v>
      </c>
      <c r="M28" s="49">
        <f t="shared" si="6"/>
        <v>2045148.0239000001</v>
      </c>
    </row>
    <row r="29" spans="1:13" x14ac:dyDescent="0.25">
      <c r="A29" s="13" t="s">
        <v>40</v>
      </c>
      <c r="B29" s="37">
        <f>+'[1]Library Service Conditional '!C22</f>
        <v>147795.68</v>
      </c>
      <c r="C29" s="37">
        <f>+'[1]Library Service Conditional '!D22</f>
        <v>0</v>
      </c>
      <c r="D29" s="37">
        <f>+'[1]Library Service Conditional '!E22</f>
        <v>3678000</v>
      </c>
      <c r="E29" s="37">
        <f>+'[1]Library Service Conditional '!F22</f>
        <v>-81000</v>
      </c>
      <c r="F29" s="37">
        <f>+'[1]Library Service Conditional '!G22</f>
        <v>0</v>
      </c>
      <c r="G29" s="37">
        <f>+'[1]Library Service Conditional '!H22</f>
        <v>0</v>
      </c>
      <c r="H29" s="37">
        <f>+'[1]Library Service Conditional '!I22</f>
        <v>0</v>
      </c>
      <c r="I29" s="37">
        <f>+'[1]Library Service Conditional '!J22</f>
        <v>-2696218.0861</v>
      </c>
      <c r="J29" s="37">
        <f>+'[1]Library Service Conditional '!K22</f>
        <v>0</v>
      </c>
      <c r="K29" s="37">
        <f>+'[1]Library Service Conditional '!L22</f>
        <v>0</v>
      </c>
      <c r="L29" s="37">
        <f>+'[1]Library Service Conditional '!M22</f>
        <v>0</v>
      </c>
      <c r="M29" s="39">
        <f>+'[1]Library Service Conditional '!N22</f>
        <v>1048577.5939000002</v>
      </c>
    </row>
    <row r="30" spans="1:13" x14ac:dyDescent="0.25">
      <c r="A30" s="13" t="s">
        <v>41</v>
      </c>
      <c r="B30" s="32">
        <f>'[1]Proclaimed Roads'!C27</f>
        <v>0</v>
      </c>
      <c r="C30" s="32">
        <f>'[1]Proclaimed Roads'!D27</f>
        <v>0</v>
      </c>
      <c r="D30" s="32">
        <f>'[1]Proclaimed Roads'!E27</f>
        <v>0</v>
      </c>
      <c r="E30" s="32">
        <f>'[1]Proclaimed Roads'!F27</f>
        <v>0</v>
      </c>
      <c r="F30" s="32">
        <f>'[1]Proclaimed Roads'!G27</f>
        <v>0</v>
      </c>
      <c r="G30" s="32">
        <f>'[1]Proclaimed Roads'!H27</f>
        <v>0</v>
      </c>
      <c r="H30" s="32">
        <f>'[1]Proclaimed Roads'!I27</f>
        <v>0</v>
      </c>
      <c r="I30" s="32">
        <f>'[1]Proclaimed Roads'!J27</f>
        <v>0</v>
      </c>
      <c r="J30" s="32">
        <f>'[1]Proclaimed Roads'!K27</f>
        <v>0</v>
      </c>
      <c r="K30" s="32">
        <f>'[1]Proclaimed Roads'!L27</f>
        <v>0</v>
      </c>
      <c r="L30" s="32">
        <f>'[1]Proclaimed Roads'!M27</f>
        <v>0</v>
      </c>
      <c r="M30" s="50">
        <f>'[1]Proclaimed Roads'!N27</f>
        <v>0</v>
      </c>
    </row>
    <row r="31" spans="1:13" x14ac:dyDescent="0.25">
      <c r="A31" s="13" t="s">
        <v>42</v>
      </c>
      <c r="B31" s="32">
        <f>'[1]CDW Grant '!C28</f>
        <v>106938.27</v>
      </c>
      <c r="C31" s="32">
        <f>'[1]CDW Grant '!D28</f>
        <v>0</v>
      </c>
      <c r="D31" s="32">
        <f>'[1]CDW Grant '!E28</f>
        <v>0</v>
      </c>
      <c r="E31" s="32">
        <f>'[1]CDW Grant '!F28</f>
        <v>0</v>
      </c>
      <c r="F31" s="32">
        <f>'[1]CDW Grant '!G28</f>
        <v>0</v>
      </c>
      <c r="G31" s="32">
        <f>'[1]CDW Grant '!H28</f>
        <v>0</v>
      </c>
      <c r="H31" s="32">
        <f>'[1]CDW Grant '!I28</f>
        <v>0</v>
      </c>
      <c r="I31" s="32">
        <f>'[1]CDW Grant '!J28</f>
        <v>0</v>
      </c>
      <c r="J31" s="32">
        <f>'[1]CDW Grant '!K28</f>
        <v>0</v>
      </c>
      <c r="K31" s="32">
        <f>'[1]CDW Grant '!L28</f>
        <v>0</v>
      </c>
      <c r="L31" s="32">
        <f>'[1]CDW Grant '!M28</f>
        <v>0</v>
      </c>
      <c r="M31" s="50">
        <f>'[1]CDW Grant '!N28</f>
        <v>106938.27</v>
      </c>
    </row>
    <row r="32" spans="1:13" x14ac:dyDescent="0.25">
      <c r="A32" s="13" t="s">
        <v>43</v>
      </c>
      <c r="B32" s="32">
        <f>'[1]Fin Man Capacity Building Gran '!C30</f>
        <v>280000</v>
      </c>
      <c r="C32" s="32">
        <f>'[1]Fin Man Capacity Building Gran '!D30</f>
        <v>0</v>
      </c>
      <c r="D32" s="32">
        <f>'[1]Fin Man Capacity Building Gran '!E30</f>
        <v>0</v>
      </c>
      <c r="E32" s="32">
        <f>'[1]Fin Man Capacity Building Gran '!F30</f>
        <v>0</v>
      </c>
      <c r="F32" s="32">
        <f>'[1]Fin Man Capacity Building Gran '!G30</f>
        <v>0</v>
      </c>
      <c r="G32" s="32">
        <f>'[1]Fin Man Capacity Building Gran '!H30</f>
        <v>0</v>
      </c>
      <c r="H32" s="32">
        <f>'[1]Fin Man Capacity Building Gran '!I30</f>
        <v>0</v>
      </c>
      <c r="I32" s="32">
        <f>'[1]Fin Man Capacity Building Gran '!J30</f>
        <v>0</v>
      </c>
      <c r="J32" s="32">
        <f>'[1]Fin Man Capacity Building Gran '!K30</f>
        <v>0</v>
      </c>
      <c r="K32" s="32">
        <f>'[1]Fin Man Capacity Building Gran '!L30</f>
        <v>0</v>
      </c>
      <c r="L32" s="32">
        <f>'[1]Fin Man Capacity Building Gran '!M30</f>
        <v>0</v>
      </c>
      <c r="M32" s="50">
        <f>'[1]Fin Man Capacity Building Gran '!N30</f>
        <v>280000</v>
      </c>
    </row>
    <row r="33" spans="1:13" x14ac:dyDescent="0.25">
      <c r="A33" s="13" t="s">
        <v>44</v>
      </c>
      <c r="B33" s="32">
        <f>'[1]Thusong Centre'!C29</f>
        <v>0</v>
      </c>
      <c r="C33" s="32">
        <f>'[1]Thusong Centre'!D29</f>
        <v>0</v>
      </c>
      <c r="D33" s="32">
        <f>'[1]Thusong Centre'!E29</f>
        <v>0</v>
      </c>
      <c r="E33" s="32">
        <f>'[1]Thusong Centre'!F29</f>
        <v>0</v>
      </c>
      <c r="F33" s="32">
        <f>'[1]Thusong Centre'!G29</f>
        <v>0</v>
      </c>
      <c r="G33" s="32">
        <f>'[1]Thusong Centre'!H29</f>
        <v>0</v>
      </c>
      <c r="H33" s="32">
        <f>'[1]Thusong Centre'!I29</f>
        <v>0</v>
      </c>
      <c r="I33" s="32">
        <f>'[1]Thusong Centre'!J29</f>
        <v>0</v>
      </c>
      <c r="J33" s="32">
        <f>'[1]Thusong Centre'!K29</f>
        <v>0</v>
      </c>
      <c r="K33" s="32">
        <f>'[1]Thusong Centre'!L29</f>
        <v>0</v>
      </c>
      <c r="L33" s="32">
        <f>'[1]Thusong Centre'!M29</f>
        <v>0</v>
      </c>
      <c r="M33" s="50">
        <f>'[1]Thusong Centre'!N29</f>
        <v>0</v>
      </c>
    </row>
    <row r="34" spans="1:13" x14ac:dyDescent="0.25">
      <c r="A34" s="13" t="s">
        <v>45</v>
      </c>
      <c r="B34" s="51">
        <f>'[1]Municipal Acc and Capacity Buil'!C29</f>
        <v>0</v>
      </c>
      <c r="C34" s="51">
        <f>'[1]Municipal Acc and Capacity Buil'!D29</f>
        <v>0</v>
      </c>
      <c r="D34" s="51">
        <f>'[1]Municipal Acc and Capacity Buil'!E29</f>
        <v>513000</v>
      </c>
      <c r="E34" s="51">
        <f>'[1]Municipal Acc and Capacity Buil'!F29</f>
        <v>0</v>
      </c>
      <c r="F34" s="51">
        <f>'[1]Municipal Acc and Capacity Buil'!G29</f>
        <v>0</v>
      </c>
      <c r="G34" s="51">
        <f>'[1]Municipal Acc and Capacity Buil'!H29</f>
        <v>0</v>
      </c>
      <c r="H34" s="51">
        <f>'[1]Municipal Acc and Capacity Buil'!I29</f>
        <v>0</v>
      </c>
      <c r="I34" s="51">
        <f>'[1]Municipal Acc and Capacity Buil'!J29</f>
        <v>0</v>
      </c>
      <c r="J34" s="51">
        <f>'[1]Municipal Acc and Capacity Buil'!K29</f>
        <v>0</v>
      </c>
      <c r="K34" s="51">
        <f>'[1]Municipal Acc and Capacity Buil'!L29</f>
        <v>0</v>
      </c>
      <c r="L34" s="51">
        <f>'[1]Municipal Acc and Capacity Buil'!M29</f>
        <v>0</v>
      </c>
      <c r="M34" s="52">
        <f>'[1]Municipal Acc and Capacity Buil'!N29</f>
        <v>513000</v>
      </c>
    </row>
    <row r="35" spans="1:13" x14ac:dyDescent="0.25">
      <c r="A35" s="13" t="s">
        <v>46</v>
      </c>
      <c r="B35" s="32">
        <f>'[1]Disaster Management Grant'!C29</f>
        <v>96632.16</v>
      </c>
      <c r="C35" s="32">
        <f>'[1]Disaster Management Grant'!D29</f>
        <v>0</v>
      </c>
      <c r="D35" s="32">
        <f>'[1]Disaster Management Grant'!E29</f>
        <v>0</v>
      </c>
      <c r="E35" s="32">
        <f>'[1]Disaster Management Grant'!F29</f>
        <v>0</v>
      </c>
      <c r="F35" s="32">
        <f>'[1]Disaster Management Grant'!G29</f>
        <v>0</v>
      </c>
      <c r="G35" s="32">
        <f>'[1]Disaster Management Grant'!H29</f>
        <v>0</v>
      </c>
      <c r="H35" s="32">
        <f>'[1]Disaster Management Grant'!I29</f>
        <v>0</v>
      </c>
      <c r="I35" s="32">
        <f>'[1]Disaster Management Grant'!J29</f>
        <v>0</v>
      </c>
      <c r="J35" s="32">
        <f>'[1]Disaster Management Grant'!K29</f>
        <v>0</v>
      </c>
      <c r="K35" s="32">
        <f>'[1]Disaster Management Grant'!L29</f>
        <v>0</v>
      </c>
      <c r="L35" s="32">
        <f>'[1]Disaster Management Grant'!M29</f>
        <v>0</v>
      </c>
      <c r="M35" s="50">
        <f>'[1]Disaster Management Grant'!N29</f>
        <v>96632.16</v>
      </c>
    </row>
    <row r="36" spans="1:13" x14ac:dyDescent="0.25">
      <c r="A36" s="13" t="s">
        <v>47</v>
      </c>
      <c r="B36" s="34">
        <f>'[1]RSEP '!C29</f>
        <v>120732</v>
      </c>
      <c r="C36" s="34">
        <f>'[1]RSEP '!D29</f>
        <v>0</v>
      </c>
      <c r="D36" s="34">
        <f>'[1]RSEP '!E29</f>
        <v>0</v>
      </c>
      <c r="E36" s="34">
        <f>'[1]RSEP '!F29</f>
        <v>0</v>
      </c>
      <c r="F36" s="34">
        <f>'[1]RSEP '!G29</f>
        <v>0</v>
      </c>
      <c r="G36" s="34">
        <f>'[1]RSEP '!H29</f>
        <v>0</v>
      </c>
      <c r="H36" s="34">
        <f>'[1]RSEP '!I29</f>
        <v>0</v>
      </c>
      <c r="I36" s="34">
        <f>'[1]RSEP '!J29</f>
        <v>0</v>
      </c>
      <c r="J36" s="34">
        <f>'[1]RSEP '!K29</f>
        <v>0</v>
      </c>
      <c r="K36" s="34">
        <f>'[1]RSEP '!L29</f>
        <v>-120732</v>
      </c>
      <c r="L36" s="34">
        <f>'[1]RSEP '!M29</f>
        <v>0</v>
      </c>
      <c r="M36" s="36">
        <f>'[1]RSEP '!N29</f>
        <v>0</v>
      </c>
    </row>
    <row r="37" spans="1:13" x14ac:dyDescent="0.25">
      <c r="A37" s="13"/>
      <c r="B37" s="22"/>
      <c r="C37" s="22"/>
      <c r="D37" s="22"/>
      <c r="E37" s="22"/>
      <c r="F37" s="22"/>
      <c r="G37" s="22"/>
      <c r="H37" s="21"/>
      <c r="I37" s="22"/>
      <c r="J37" s="21"/>
      <c r="K37" s="21"/>
      <c r="L37" s="21"/>
      <c r="M37" s="23"/>
    </row>
    <row r="38" spans="1:13" x14ac:dyDescent="0.25">
      <c r="A38" s="46" t="s">
        <v>48</v>
      </c>
      <c r="B38" s="22">
        <f t="shared" ref="B38:M38" si="7">SUM(B39:B43)</f>
        <v>2505318.11</v>
      </c>
      <c r="C38" s="22">
        <f t="shared" si="7"/>
        <v>0</v>
      </c>
      <c r="D38" s="22">
        <f t="shared" si="7"/>
        <v>0</v>
      </c>
      <c r="E38" s="22">
        <f t="shared" si="7"/>
        <v>0</v>
      </c>
      <c r="F38" s="22">
        <f t="shared" si="7"/>
        <v>0</v>
      </c>
      <c r="G38" s="22">
        <f t="shared" si="7"/>
        <v>0</v>
      </c>
      <c r="H38" s="22">
        <f t="shared" si="7"/>
        <v>0</v>
      </c>
      <c r="I38" s="22">
        <f t="shared" si="7"/>
        <v>0</v>
      </c>
      <c r="J38" s="22">
        <f t="shared" si="7"/>
        <v>0</v>
      </c>
      <c r="K38" s="21">
        <f t="shared" si="7"/>
        <v>0</v>
      </c>
      <c r="L38" s="21">
        <f t="shared" si="7"/>
        <v>0</v>
      </c>
      <c r="M38" s="53">
        <f t="shared" si="7"/>
        <v>2505318.11</v>
      </c>
    </row>
    <row r="39" spans="1:13" x14ac:dyDescent="0.25">
      <c r="A39" s="54" t="s">
        <v>49</v>
      </c>
      <c r="B39" s="37"/>
      <c r="C39" s="37"/>
      <c r="D39" s="37"/>
      <c r="E39" s="37"/>
      <c r="F39" s="55"/>
      <c r="G39" s="56"/>
      <c r="H39" s="40"/>
      <c r="I39" s="40"/>
      <c r="J39" s="40"/>
      <c r="K39" s="40"/>
      <c r="L39" s="57">
        <v>0</v>
      </c>
      <c r="M39" s="58"/>
    </row>
    <row r="40" spans="1:13" ht="21" hidden="1" customHeight="1" x14ac:dyDescent="0.25">
      <c r="A40" s="13" t="s">
        <v>50</v>
      </c>
      <c r="B40" s="32">
        <f>+'[1]Avian Park 439 Houses'!C24</f>
        <v>0</v>
      </c>
      <c r="C40" s="32">
        <f>+'[1]Avian Park 439 Houses'!D24</f>
        <v>0</v>
      </c>
      <c r="D40" s="32">
        <f>+'[1]Avian Park 439 Houses'!E24</f>
        <v>0</v>
      </c>
      <c r="E40" s="32">
        <f>+'[1]Avian Park 439 Houses'!F24</f>
        <v>0</v>
      </c>
      <c r="F40" s="32">
        <f>+'[1]Avian Park 439 Houses'!G24</f>
        <v>0</v>
      </c>
      <c r="G40" s="32">
        <f>+'[1]Avian Park 439 Houses'!H24</f>
        <v>0</v>
      </c>
      <c r="H40" s="32">
        <f>+'[1]Avian Park 439 Houses'!I24</f>
        <v>0</v>
      </c>
      <c r="I40" s="32">
        <f>+'[1]Avian Park 439 Houses'!J24</f>
        <v>0</v>
      </c>
      <c r="J40" s="32">
        <f>+'[1]Avian Park 439 Houses'!K24</f>
        <v>0</v>
      </c>
      <c r="K40" s="32">
        <f>+'[1]Avian Park 439 Houses'!L24</f>
        <v>0</v>
      </c>
      <c r="L40" s="33">
        <f>+'[1]Avian Park 439 Houses'!M24</f>
        <v>0</v>
      </c>
      <c r="M40" s="52"/>
    </row>
    <row r="41" spans="1:13" x14ac:dyDescent="0.25">
      <c r="A41" s="59" t="s">
        <v>51</v>
      </c>
      <c r="B41" s="60">
        <f>'[1]Title Deeds'!C28</f>
        <v>2505318.11</v>
      </c>
      <c r="C41" s="60">
        <f>'[1]Title Deeds'!D28</f>
        <v>0</v>
      </c>
      <c r="D41" s="60">
        <f>'[1]Title Deeds'!E28</f>
        <v>0</v>
      </c>
      <c r="E41" s="60">
        <f>'[1]Title Deeds'!F28</f>
        <v>0</v>
      </c>
      <c r="F41" s="60">
        <f>'[1]Title Deeds'!G28</f>
        <v>0</v>
      </c>
      <c r="G41" s="60">
        <f>'[1]Title Deeds'!H28</f>
        <v>0</v>
      </c>
      <c r="H41" s="60">
        <f>'[1]Title Deeds'!I28</f>
        <v>0</v>
      </c>
      <c r="I41" s="60">
        <f>'[1]Title Deeds'!J28</f>
        <v>0</v>
      </c>
      <c r="J41" s="60">
        <f>'[1]Title Deeds'!K28</f>
        <v>0</v>
      </c>
      <c r="K41" s="60">
        <f>'[1]Title Deeds'!L28</f>
        <v>0</v>
      </c>
      <c r="L41" s="60">
        <f>'[1]Title Deeds'!M28</f>
        <v>0</v>
      </c>
      <c r="M41" s="61">
        <f>'[1]Title Deeds'!N28</f>
        <v>2505318.11</v>
      </c>
    </row>
    <row r="42" spans="1:13" x14ac:dyDescent="0.25">
      <c r="A42" s="13" t="s">
        <v>52</v>
      </c>
      <c r="B42" s="51">
        <f>'[1]Transhex Beneficiary Admin '!C28</f>
        <v>0</v>
      </c>
      <c r="C42" s="51">
        <f>'[1]Transhex Beneficiary Admin '!D28</f>
        <v>0</v>
      </c>
      <c r="D42" s="51">
        <v>0</v>
      </c>
      <c r="E42" s="51">
        <f>'[1]Transhex Beneficiary Admin '!F28</f>
        <v>0</v>
      </c>
      <c r="F42" s="51">
        <f>'[1]Transhex Beneficiary Admin '!G28</f>
        <v>0</v>
      </c>
      <c r="G42" s="51">
        <f>'[1]Transhex Beneficiary Admin '!H28</f>
        <v>0</v>
      </c>
      <c r="H42" s="51">
        <f>'[1]Transhex Beneficiary Admin '!I28</f>
        <v>0</v>
      </c>
      <c r="I42" s="51">
        <f>'[1]Transhex Beneficiary Admin '!J28</f>
        <v>0</v>
      </c>
      <c r="J42" s="51">
        <f>'[1]Transhex Beneficiary Admin '!K28</f>
        <v>0</v>
      </c>
      <c r="K42" s="51">
        <f>'[1]Transhex Beneficiary Admin '!L28</f>
        <v>0</v>
      </c>
      <c r="L42" s="62">
        <f>'[1]Transhex Beneficiary Admin '!M28</f>
        <v>0</v>
      </c>
      <c r="M42" s="52">
        <f>'[1]Title Deeds'!N29</f>
        <v>0</v>
      </c>
    </row>
    <row r="43" spans="1:13" x14ac:dyDescent="0.25">
      <c r="A43" s="13" t="s">
        <v>53</v>
      </c>
      <c r="B43" s="34">
        <f>'[1]Informal Settlements Upgrading '!C28</f>
        <v>0</v>
      </c>
      <c r="C43" s="34">
        <f>'[1]Informal Settlements Upgrading '!D28</f>
        <v>0</v>
      </c>
      <c r="D43" s="34">
        <f>'[1]Informal Settlements Upgrading '!E28</f>
        <v>0</v>
      </c>
      <c r="E43" s="34">
        <f>'[1]Informal Settlements Upgrading '!F28</f>
        <v>0</v>
      </c>
      <c r="F43" s="34">
        <f>'[1]Informal Settlements Upgrading '!G28</f>
        <v>0</v>
      </c>
      <c r="G43" s="34">
        <f>'[1]Informal Settlements Upgrading '!H28</f>
        <v>0</v>
      </c>
      <c r="H43" s="34">
        <f>'[1]Informal Settlements Upgrading '!I28</f>
        <v>0</v>
      </c>
      <c r="I43" s="34">
        <f>'[1]Informal Settlements Upgrading '!J28</f>
        <v>0</v>
      </c>
      <c r="J43" s="34">
        <f>'[1]Informal Settlements Upgrading '!K28</f>
        <v>0</v>
      </c>
      <c r="K43" s="34">
        <f>'[1]Informal Settlements Upgrading '!L28</f>
        <v>0</v>
      </c>
      <c r="L43" s="35">
        <f>'[1]Informal Settlements Upgrading '!M28</f>
        <v>0</v>
      </c>
      <c r="M43" s="36">
        <f>'[1]Informal Settlements Upgrading '!N28</f>
        <v>0</v>
      </c>
    </row>
    <row r="44" spans="1:13" ht="21" customHeight="1" x14ac:dyDescent="0.25">
      <c r="A44" s="13"/>
      <c r="B44" s="21"/>
      <c r="C44" s="22"/>
      <c r="D44" s="22"/>
      <c r="E44" s="22"/>
      <c r="F44" s="22"/>
      <c r="G44" s="21"/>
      <c r="H44" s="21"/>
      <c r="I44" s="21"/>
      <c r="J44" s="21"/>
      <c r="K44" s="21"/>
      <c r="L44" s="21"/>
      <c r="M44" s="23"/>
    </row>
    <row r="45" spans="1:13" x14ac:dyDescent="0.25">
      <c r="A45" s="26" t="s">
        <v>54</v>
      </c>
      <c r="B45" s="81">
        <f t="shared" ref="B45:M45" si="8">B47+B52</f>
        <v>74878.259999999995</v>
      </c>
      <c r="C45" s="81">
        <f t="shared" si="8"/>
        <v>0</v>
      </c>
      <c r="D45" s="81">
        <f t="shared" si="8"/>
        <v>800000</v>
      </c>
      <c r="E45" s="81">
        <f t="shared" si="8"/>
        <v>81000</v>
      </c>
      <c r="F45" s="81">
        <f t="shared" si="8"/>
        <v>0</v>
      </c>
      <c r="G45" s="81">
        <f t="shared" si="8"/>
        <v>0</v>
      </c>
      <c r="H45" s="81">
        <f t="shared" si="8"/>
        <v>0</v>
      </c>
      <c r="I45" s="81">
        <f t="shared" si="8"/>
        <v>0</v>
      </c>
      <c r="J45" s="81">
        <f t="shared" si="8"/>
        <v>0</v>
      </c>
      <c r="K45" s="81">
        <f t="shared" si="8"/>
        <v>0</v>
      </c>
      <c r="L45" s="81">
        <f t="shared" si="8"/>
        <v>0</v>
      </c>
      <c r="M45" s="25">
        <f t="shared" si="8"/>
        <v>955878.26</v>
      </c>
    </row>
    <row r="46" spans="1:13" x14ac:dyDescent="0.25">
      <c r="A46" s="13"/>
      <c r="B46" s="21"/>
      <c r="C46" s="22"/>
      <c r="D46" s="22"/>
      <c r="E46" s="22"/>
      <c r="F46" s="22"/>
      <c r="G46" s="21"/>
      <c r="H46" s="21"/>
      <c r="I46" s="21"/>
      <c r="J46" s="21"/>
      <c r="K46" s="21"/>
      <c r="L46" s="21"/>
      <c r="M46" s="23"/>
    </row>
    <row r="47" spans="1:13" x14ac:dyDescent="0.25">
      <c r="A47" s="24" t="s">
        <v>5</v>
      </c>
      <c r="B47" s="21">
        <f>SUM(B48:B50)</f>
        <v>74878.259999999995</v>
      </c>
      <c r="C47" s="21">
        <f t="shared" ref="C47:L47" si="9">SUM(C48:C50)</f>
        <v>0</v>
      </c>
      <c r="D47" s="21">
        <f t="shared" si="9"/>
        <v>800000</v>
      </c>
      <c r="E47" s="21">
        <f t="shared" si="9"/>
        <v>81000</v>
      </c>
      <c r="F47" s="21">
        <f t="shared" si="9"/>
        <v>0</v>
      </c>
      <c r="G47" s="21">
        <f t="shared" si="9"/>
        <v>0</v>
      </c>
      <c r="H47" s="21">
        <f t="shared" si="9"/>
        <v>0</v>
      </c>
      <c r="I47" s="21">
        <f t="shared" si="9"/>
        <v>0</v>
      </c>
      <c r="J47" s="21">
        <f t="shared" si="9"/>
        <v>0</v>
      </c>
      <c r="K47" s="21">
        <f t="shared" si="9"/>
        <v>0</v>
      </c>
      <c r="L47" s="21">
        <f t="shared" si="9"/>
        <v>0</v>
      </c>
      <c r="M47" s="27">
        <f>SUM(M48:M50)</f>
        <v>955878.26</v>
      </c>
    </row>
    <row r="48" spans="1:13" x14ac:dyDescent="0.25">
      <c r="A48" s="13"/>
      <c r="B48" s="22"/>
      <c r="C48" s="22"/>
      <c r="D48" s="22"/>
      <c r="E48" s="22"/>
      <c r="F48" s="22"/>
      <c r="G48" s="21"/>
      <c r="H48" s="21"/>
      <c r="I48" s="21"/>
      <c r="J48" s="21"/>
      <c r="K48" s="21"/>
      <c r="L48" s="21"/>
      <c r="M48" s="23"/>
    </row>
    <row r="49" spans="1:13" ht="21.75" customHeight="1" x14ac:dyDescent="0.25">
      <c r="A49" s="13" t="s">
        <v>55</v>
      </c>
      <c r="B49" s="38">
        <f>'[1]Library Service Conditional'!C23</f>
        <v>74878.259999999995</v>
      </c>
      <c r="C49" s="37">
        <f>'[1]Library Service Conditional'!D23</f>
        <v>0</v>
      </c>
      <c r="D49" s="37">
        <v>0</v>
      </c>
      <c r="E49" s="37">
        <f>'[1]Library Service Conditional'!F23</f>
        <v>81000</v>
      </c>
      <c r="F49" s="37">
        <f>'[1]Library Service Conditional'!G23</f>
        <v>0</v>
      </c>
      <c r="G49" s="37">
        <f>'[1]Library Service Conditional'!H23</f>
        <v>0</v>
      </c>
      <c r="H49" s="37">
        <f>'[1]Library Service Conditional'!I23</f>
        <v>0</v>
      </c>
      <c r="I49" s="37">
        <f>'[1]Library Service Conditional'!J23</f>
        <v>0</v>
      </c>
      <c r="J49" s="37">
        <f>'[1]Library Service Conditional'!K23</f>
        <v>0</v>
      </c>
      <c r="K49" s="37">
        <f>'[1]Library Service Conditional'!L23</f>
        <v>0</v>
      </c>
      <c r="L49" s="37">
        <f>'[1]Library Service Conditional'!M23</f>
        <v>0</v>
      </c>
      <c r="M49" s="63">
        <f>SUM(B49:L49)</f>
        <v>155878.26</v>
      </c>
    </row>
    <row r="50" spans="1:13" ht="21.75" customHeight="1" x14ac:dyDescent="0.25">
      <c r="A50" s="13" t="s">
        <v>47</v>
      </c>
      <c r="B50" s="35">
        <f>[1]RSEP!C23</f>
        <v>0</v>
      </c>
      <c r="C50" s="35">
        <f>[1]RSEP!D23</f>
        <v>0</v>
      </c>
      <c r="D50" s="35">
        <f>[1]RSEP!E23</f>
        <v>800000</v>
      </c>
      <c r="E50" s="35">
        <f>[1]RSEP!F23</f>
        <v>0</v>
      </c>
      <c r="F50" s="35">
        <f>[1]RSEP!G23</f>
        <v>0</v>
      </c>
      <c r="G50" s="35">
        <f>[1]RSEP!H23</f>
        <v>0</v>
      </c>
      <c r="H50" s="35">
        <f>[1]RSEP!I23</f>
        <v>0</v>
      </c>
      <c r="I50" s="35">
        <f>[1]RSEP!J23</f>
        <v>0</v>
      </c>
      <c r="J50" s="35">
        <f>[1]RSEP!K23</f>
        <v>0</v>
      </c>
      <c r="K50" s="35">
        <f>[1]RSEP!L23</f>
        <v>0</v>
      </c>
      <c r="L50" s="35">
        <f>[1]RSEP!M23</f>
        <v>0</v>
      </c>
      <c r="M50" s="36">
        <f>[1]RSEP!N23</f>
        <v>800000</v>
      </c>
    </row>
    <row r="51" spans="1:13" ht="21.75" customHeight="1" x14ac:dyDescent="0.25">
      <c r="A51" s="1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  <row r="52" spans="1:13" ht="21.75" customHeight="1" x14ac:dyDescent="0.25">
      <c r="A52" s="26" t="s">
        <v>56</v>
      </c>
      <c r="B52" s="64">
        <f t="shared" ref="B52:M52" si="10">SUM(B53:B53)</f>
        <v>0</v>
      </c>
      <c r="C52" s="64">
        <f t="shared" si="10"/>
        <v>0</v>
      </c>
      <c r="D52" s="64">
        <f t="shared" si="10"/>
        <v>0</v>
      </c>
      <c r="E52" s="64">
        <f t="shared" si="10"/>
        <v>0</v>
      </c>
      <c r="F52" s="64">
        <f t="shared" si="10"/>
        <v>0</v>
      </c>
      <c r="G52" s="64">
        <f t="shared" si="10"/>
        <v>0</v>
      </c>
      <c r="H52" s="64">
        <f t="shared" si="10"/>
        <v>0</v>
      </c>
      <c r="I52" s="64">
        <f t="shared" si="10"/>
        <v>0</v>
      </c>
      <c r="J52" s="64">
        <f t="shared" si="10"/>
        <v>0</v>
      </c>
      <c r="K52" s="64">
        <f t="shared" si="10"/>
        <v>0</v>
      </c>
      <c r="L52" s="64">
        <f t="shared" si="10"/>
        <v>0</v>
      </c>
      <c r="M52" s="65">
        <f t="shared" si="10"/>
        <v>0</v>
      </c>
    </row>
    <row r="53" spans="1:13" x14ac:dyDescent="0.25">
      <c r="A53" s="13" t="s">
        <v>57</v>
      </c>
      <c r="B53" s="66">
        <f>'[1]Housing Transhex'!C23</f>
        <v>0</v>
      </c>
      <c r="C53" s="66">
        <f>'[1]Housing Transhex'!D23</f>
        <v>0</v>
      </c>
      <c r="D53" s="66">
        <f>'[1]Housing Transhex'!E23</f>
        <v>0</v>
      </c>
      <c r="E53" s="66">
        <f>'[1]Housing Transhex'!F23</f>
        <v>0</v>
      </c>
      <c r="F53" s="66">
        <f>'[1]Housing Transhex'!G23</f>
        <v>0</v>
      </c>
      <c r="G53" s="66">
        <f>'[1]Housing Transhex'!H23</f>
        <v>0</v>
      </c>
      <c r="H53" s="66">
        <f>'[1]Housing Transhex'!I23</f>
        <v>0</v>
      </c>
      <c r="I53" s="66">
        <f>'[1]Housing Transhex'!J23</f>
        <v>0</v>
      </c>
      <c r="J53" s="66">
        <f>'[1]Housing Transhex'!K23</f>
        <v>0</v>
      </c>
      <c r="K53" s="66">
        <f>'[1]Housing Transhex'!L23</f>
        <v>0</v>
      </c>
      <c r="L53" s="66">
        <f>'[1]Housing Transhex'!M23</f>
        <v>0</v>
      </c>
      <c r="M53" s="67">
        <f>'[1]Housing Transhex'!N23</f>
        <v>0</v>
      </c>
    </row>
    <row r="54" spans="1:13" x14ac:dyDescent="0.25">
      <c r="A54" s="13"/>
      <c r="B54" s="21"/>
      <c r="C54" s="22"/>
      <c r="D54" s="22"/>
      <c r="E54" s="22"/>
      <c r="F54" s="22"/>
      <c r="G54" s="21"/>
      <c r="H54" s="21"/>
      <c r="I54" s="21"/>
      <c r="J54" s="21"/>
      <c r="K54" s="21"/>
      <c r="L54" s="21"/>
      <c r="M54" s="23"/>
    </row>
    <row r="55" spans="1:13" x14ac:dyDescent="0.25">
      <c r="A55" s="68" t="s">
        <v>58</v>
      </c>
      <c r="B55" s="81">
        <f t="shared" ref="B55:M55" si="11">B57+B60</f>
        <v>895049.5</v>
      </c>
      <c r="C55" s="81">
        <f t="shared" si="11"/>
        <v>0</v>
      </c>
      <c r="D55" s="81">
        <f>D57+D61</f>
        <v>0</v>
      </c>
      <c r="E55" s="81">
        <f t="shared" si="11"/>
        <v>0</v>
      </c>
      <c r="F55" s="81">
        <f t="shared" si="11"/>
        <v>0</v>
      </c>
      <c r="G55" s="81">
        <f t="shared" si="11"/>
        <v>0</v>
      </c>
      <c r="H55" s="81">
        <f t="shared" si="11"/>
        <v>0</v>
      </c>
      <c r="I55" s="81">
        <f t="shared" si="11"/>
        <v>0</v>
      </c>
      <c r="J55" s="81">
        <f t="shared" si="11"/>
        <v>0</v>
      </c>
      <c r="K55" s="81">
        <f t="shared" si="11"/>
        <v>0</v>
      </c>
      <c r="L55" s="81">
        <f t="shared" si="11"/>
        <v>0</v>
      </c>
      <c r="M55" s="25">
        <f t="shared" si="11"/>
        <v>895049.5</v>
      </c>
    </row>
    <row r="56" spans="1:13" x14ac:dyDescent="0.25">
      <c r="A56" s="26"/>
      <c r="B56" s="21"/>
      <c r="C56" s="22"/>
      <c r="D56" s="22"/>
      <c r="E56" s="22"/>
      <c r="F56" s="22"/>
      <c r="G56" s="21"/>
      <c r="H56" s="21"/>
      <c r="I56" s="21"/>
      <c r="J56" s="21"/>
      <c r="K56" s="21"/>
      <c r="L56" s="21"/>
      <c r="M56" s="23"/>
    </row>
    <row r="57" spans="1:13" x14ac:dyDescent="0.25">
      <c r="A57" s="26" t="s">
        <v>26</v>
      </c>
      <c r="B57" s="21">
        <f t="shared" ref="B57:M57" si="12">SUM(B58:B58)</f>
        <v>895049.5</v>
      </c>
      <c r="C57" s="21">
        <f t="shared" si="12"/>
        <v>0</v>
      </c>
      <c r="D57" s="21">
        <f t="shared" si="12"/>
        <v>0</v>
      </c>
      <c r="E57" s="21">
        <f t="shared" si="12"/>
        <v>0</v>
      </c>
      <c r="F57" s="21">
        <f t="shared" si="12"/>
        <v>0</v>
      </c>
      <c r="G57" s="21">
        <f t="shared" si="12"/>
        <v>0</v>
      </c>
      <c r="H57" s="21">
        <f t="shared" si="12"/>
        <v>0</v>
      </c>
      <c r="I57" s="21">
        <f t="shared" si="12"/>
        <v>0</v>
      </c>
      <c r="J57" s="21">
        <f t="shared" si="12"/>
        <v>0</v>
      </c>
      <c r="K57" s="21">
        <f t="shared" si="12"/>
        <v>0</v>
      </c>
      <c r="L57" s="21">
        <f t="shared" si="12"/>
        <v>0</v>
      </c>
      <c r="M57" s="27">
        <f t="shared" si="12"/>
        <v>895049.5</v>
      </c>
    </row>
    <row r="58" spans="1:13" x14ac:dyDescent="0.25">
      <c r="A58" s="13" t="s">
        <v>59</v>
      </c>
      <c r="B58" s="66">
        <f>'[1]Cape Winelands District Mun'!C37</f>
        <v>895049.5</v>
      </c>
      <c r="C58" s="66">
        <f>'[1]Cape Winelands District Mun'!D37</f>
        <v>0</v>
      </c>
      <c r="D58" s="66">
        <f>'[1]Cape Winelands District Mun'!E37</f>
        <v>0</v>
      </c>
      <c r="E58" s="66">
        <f>'[1]Cape Winelands District Mun'!F37</f>
        <v>0</v>
      </c>
      <c r="F58" s="66">
        <f>'[1]Cape Winelands District Mun'!G37</f>
        <v>0</v>
      </c>
      <c r="G58" s="66">
        <f>'[1]Cape Winelands District Mun'!H37</f>
        <v>0</v>
      </c>
      <c r="H58" s="66">
        <f>'[1]Cape Winelands District Mun'!I37</f>
        <v>0</v>
      </c>
      <c r="I58" s="66">
        <f>'[1]Cape Winelands District Mun'!J37</f>
        <v>0</v>
      </c>
      <c r="J58" s="66">
        <f>'[1]Cape Winelands District Mun'!K37</f>
        <v>0</v>
      </c>
      <c r="K58" s="66">
        <f>'[1]Cape Winelands District Mun'!L37</f>
        <v>0</v>
      </c>
      <c r="L58" s="66">
        <f>'[1]Cape Winelands District Mun'!M37</f>
        <v>0</v>
      </c>
      <c r="M58" s="67">
        <f>'[1]Cape Winelands District Mun'!N37</f>
        <v>895049.5</v>
      </c>
    </row>
    <row r="59" spans="1:13" x14ac:dyDescent="0.25">
      <c r="A59" s="13"/>
      <c r="B59" s="21"/>
      <c r="C59" s="22"/>
      <c r="D59" s="22"/>
      <c r="E59" s="22"/>
      <c r="F59" s="22"/>
      <c r="G59" s="21"/>
      <c r="H59" s="21"/>
      <c r="I59" s="21">
        <v>0</v>
      </c>
      <c r="J59" s="21"/>
      <c r="K59" s="21"/>
      <c r="L59" s="21"/>
      <c r="M59" s="23"/>
    </row>
    <row r="60" spans="1:13" x14ac:dyDescent="0.25">
      <c r="A60" s="26" t="s">
        <v>31</v>
      </c>
      <c r="B60" s="21">
        <f t="shared" ref="B60:L60" si="13">SUM(B61:B61)</f>
        <v>0</v>
      </c>
      <c r="C60" s="21">
        <f t="shared" si="13"/>
        <v>0</v>
      </c>
      <c r="D60" s="21">
        <v>0</v>
      </c>
      <c r="E60" s="21">
        <f t="shared" si="13"/>
        <v>0</v>
      </c>
      <c r="F60" s="21">
        <f t="shared" si="13"/>
        <v>0</v>
      </c>
      <c r="G60" s="21">
        <f t="shared" si="13"/>
        <v>0</v>
      </c>
      <c r="H60" s="21">
        <f t="shared" si="13"/>
        <v>0</v>
      </c>
      <c r="I60" s="21">
        <f t="shared" si="13"/>
        <v>0</v>
      </c>
      <c r="J60" s="21">
        <f t="shared" si="13"/>
        <v>0</v>
      </c>
      <c r="K60" s="21">
        <f t="shared" si="13"/>
        <v>0</v>
      </c>
      <c r="L60" s="21">
        <f t="shared" si="13"/>
        <v>0</v>
      </c>
      <c r="M60" s="27">
        <f>SUM(M61:M62)</f>
        <v>0</v>
      </c>
    </row>
    <row r="61" spans="1:13" x14ac:dyDescent="0.25">
      <c r="A61" s="13" t="s">
        <v>59</v>
      </c>
      <c r="B61" s="37">
        <v>0</v>
      </c>
      <c r="C61" s="37">
        <f>[1]CWDM!D21</f>
        <v>0</v>
      </c>
      <c r="D61" s="37">
        <f>[1]CWDM!E21</f>
        <v>0</v>
      </c>
      <c r="E61" s="37">
        <f>[1]CWDM!F21</f>
        <v>0</v>
      </c>
      <c r="F61" s="37">
        <f>[1]CWDM!G21</f>
        <v>0</v>
      </c>
      <c r="G61" s="37">
        <f>[1]CWDM!H21</f>
        <v>0</v>
      </c>
      <c r="H61" s="37">
        <f>[1]CWDM!I21</f>
        <v>0</v>
      </c>
      <c r="I61" s="37">
        <f>[1]CWDM!J21</f>
        <v>0</v>
      </c>
      <c r="J61" s="37">
        <v>0</v>
      </c>
      <c r="K61" s="37">
        <f>[1]CWDM!L21</f>
        <v>0</v>
      </c>
      <c r="L61" s="37">
        <f>[1]CWDM!M21</f>
        <v>0</v>
      </c>
      <c r="M61" s="63">
        <f>[1]CWDM!N21</f>
        <v>0</v>
      </c>
    </row>
    <row r="62" spans="1:13" x14ac:dyDescent="0.25">
      <c r="A62" s="13" t="s">
        <v>60</v>
      </c>
      <c r="B62" s="34">
        <f>'[1]CWDM Donated Assets'!C21</f>
        <v>0</v>
      </c>
      <c r="C62" s="34">
        <f>'[1]CWDM Donated Assets'!D21</f>
        <v>0</v>
      </c>
      <c r="D62" s="34">
        <f>'[1]CWDM Donated Assets'!E21</f>
        <v>0</v>
      </c>
      <c r="E62" s="34">
        <f>'[1]CWDM Donated Assets'!F21</f>
        <v>0</v>
      </c>
      <c r="F62" s="34">
        <f>'[1]CWDM Donated Assets'!G21</f>
        <v>0</v>
      </c>
      <c r="G62" s="34">
        <f>'[1]CWDM Donated Assets'!H21</f>
        <v>0</v>
      </c>
      <c r="H62" s="34">
        <f>'[1]CWDM Donated Assets'!I21</f>
        <v>0</v>
      </c>
      <c r="I62" s="34">
        <f>'[1]CWDM Donated Assets'!J21</f>
        <v>0</v>
      </c>
      <c r="J62" s="34">
        <f>'[1]CWDM Donated Assets'!K21</f>
        <v>0</v>
      </c>
      <c r="K62" s="34">
        <f>'[1]CWDM Donated Assets'!L21</f>
        <v>0</v>
      </c>
      <c r="L62" s="34">
        <f>'[1]CWDM Donated Assets'!M21</f>
        <v>0</v>
      </c>
      <c r="M62" s="36">
        <f>'[1]CWDM Donated Assets'!N21</f>
        <v>0</v>
      </c>
    </row>
    <row r="63" spans="1:13" x14ac:dyDescent="0.25">
      <c r="A63" s="13"/>
      <c r="B63" s="21"/>
      <c r="C63" s="22"/>
      <c r="D63" s="22"/>
      <c r="E63" s="22"/>
      <c r="F63" s="22"/>
      <c r="G63" s="21"/>
      <c r="H63" s="21"/>
      <c r="I63" s="21"/>
      <c r="J63" s="21"/>
      <c r="K63" s="21"/>
      <c r="L63" s="21"/>
      <c r="M63" s="23"/>
    </row>
    <row r="64" spans="1:13" x14ac:dyDescent="0.25">
      <c r="A64" s="13"/>
      <c r="B64" s="21"/>
      <c r="C64" s="22"/>
      <c r="D64" s="22"/>
      <c r="E64" s="22"/>
      <c r="F64" s="22"/>
      <c r="G64" s="21"/>
      <c r="H64" s="21"/>
      <c r="I64" s="21"/>
      <c r="J64" s="21"/>
      <c r="K64" s="21"/>
      <c r="L64" s="21"/>
      <c r="M64" s="23"/>
    </row>
    <row r="65" spans="1:13" s="69" customFormat="1" x14ac:dyDescent="0.25">
      <c r="A65" s="26" t="s">
        <v>61</v>
      </c>
      <c r="B65" s="81">
        <f t="shared" ref="B65:M65" si="14">SUM(B67:B70)</f>
        <v>0</v>
      </c>
      <c r="C65" s="81">
        <f t="shared" si="14"/>
        <v>0</v>
      </c>
      <c r="D65" s="81">
        <f t="shared" si="14"/>
        <v>0</v>
      </c>
      <c r="E65" s="81">
        <f t="shared" si="14"/>
        <v>0</v>
      </c>
      <c r="F65" s="81">
        <f t="shared" si="14"/>
        <v>0</v>
      </c>
      <c r="G65" s="81">
        <f t="shared" si="14"/>
        <v>0</v>
      </c>
      <c r="H65" s="81">
        <f t="shared" si="14"/>
        <v>0</v>
      </c>
      <c r="I65" s="81">
        <f t="shared" si="14"/>
        <v>0</v>
      </c>
      <c r="J65" s="81">
        <f t="shared" si="14"/>
        <v>0</v>
      </c>
      <c r="K65" s="81">
        <f t="shared" si="14"/>
        <v>0</v>
      </c>
      <c r="L65" s="81">
        <f t="shared" si="14"/>
        <v>0</v>
      </c>
      <c r="M65" s="25">
        <f t="shared" si="14"/>
        <v>0</v>
      </c>
    </row>
    <row r="66" spans="1:13" ht="18" hidden="1" customHeight="1" x14ac:dyDescent="0.25">
      <c r="A66" s="13"/>
      <c r="B66" s="21"/>
      <c r="C66" s="22"/>
      <c r="D66" s="22"/>
      <c r="E66" s="22"/>
      <c r="F66" s="22"/>
      <c r="G66" s="21"/>
      <c r="H66" s="21"/>
      <c r="I66" s="21"/>
      <c r="J66" s="21"/>
      <c r="K66" s="28"/>
      <c r="L66" s="21"/>
      <c r="M66" s="23"/>
    </row>
    <row r="67" spans="1:13" x14ac:dyDescent="0.25">
      <c r="A67" s="13" t="s">
        <v>62</v>
      </c>
      <c r="B67" s="37">
        <v>0</v>
      </c>
      <c r="C67" s="37">
        <f>+'[1]58 Houses SAMWU'!D24</f>
        <v>0</v>
      </c>
      <c r="D67" s="37">
        <f>+'[1]58 Houses SAMWU'!E24</f>
        <v>0</v>
      </c>
      <c r="E67" s="37"/>
      <c r="F67" s="37"/>
      <c r="G67" s="70">
        <v>0</v>
      </c>
      <c r="H67" s="56"/>
      <c r="I67" s="56">
        <f>+'[1]58 Houses SAMWU'!J24</f>
        <v>0</v>
      </c>
      <c r="J67" s="56">
        <f>+'[2]58 Houses Staff'!K30</f>
        <v>0</v>
      </c>
      <c r="K67" s="40"/>
      <c r="L67" s="40">
        <v>0</v>
      </c>
      <c r="M67" s="63">
        <f>SUM(B67:L67)</f>
        <v>0</v>
      </c>
    </row>
    <row r="68" spans="1:13" x14ac:dyDescent="0.25">
      <c r="A68" s="13" t="s">
        <v>63</v>
      </c>
      <c r="B68" s="34">
        <f>+'[1]350 Houses Avian Park'!C26</f>
        <v>0</v>
      </c>
      <c r="C68" s="34">
        <v>0</v>
      </c>
      <c r="D68" s="34">
        <f>+'[1]350 Houses Avian Park'!E26</f>
        <v>0</v>
      </c>
      <c r="E68" s="34">
        <f>+'[1]350 Houses Avian Park'!F26</f>
        <v>0</v>
      </c>
      <c r="F68" s="34">
        <f>+'[1]350 Houses Avian Park'!G26</f>
        <v>0</v>
      </c>
      <c r="G68" s="71">
        <v>0</v>
      </c>
      <c r="H68" s="72">
        <v>0</v>
      </c>
      <c r="I68" s="72">
        <f>+'[1]350 Houses Avian Park'!J26</f>
        <v>0</v>
      </c>
      <c r="J68" s="72">
        <f>+'[2]350 Housus Aviaanpark'!K30</f>
        <v>0</v>
      </c>
      <c r="K68" s="44"/>
      <c r="L68" s="44">
        <v>0</v>
      </c>
      <c r="M68" s="65">
        <f>SUM(B68:L68)</f>
        <v>0</v>
      </c>
    </row>
    <row r="69" spans="1:13" ht="18" hidden="1" customHeight="1" x14ac:dyDescent="0.25">
      <c r="A69" s="13" t="s">
        <v>64</v>
      </c>
      <c r="B69" s="32">
        <f>+'[1]1800 Zwelethemba Hous Capt (A+B'!C25</f>
        <v>0</v>
      </c>
      <c r="C69" s="32">
        <f>+'[1]1800 Zwelethemba Hous Capt (A+B'!D25</f>
        <v>0</v>
      </c>
      <c r="D69" s="32">
        <f>+'[1]1800 Zwelethemba Hous Capt (A+B'!E25</f>
        <v>0</v>
      </c>
      <c r="E69" s="32">
        <f>+'[1]1800 Zwelethemba Hous Capt (A+B'!F25</f>
        <v>0</v>
      </c>
      <c r="F69" s="32">
        <f>+'[1]1800 Zwelethemba Hous Capt (A+B'!G25</f>
        <v>0</v>
      </c>
      <c r="G69" s="32">
        <f>+'[1]1800 Zwelethemba Hous Capt (A+B'!H25</f>
        <v>0</v>
      </c>
      <c r="H69" s="32">
        <f>+'[1]1800 Zwelethemba Hous Capt (A+B'!I25</f>
        <v>0</v>
      </c>
      <c r="I69" s="32">
        <f>+'[1]1800 Zwelethemba Hous Capt (A+B'!J25</f>
        <v>0</v>
      </c>
      <c r="J69" s="32">
        <f>+'[1]1800 Zwelethemba Hous Capt (A+B'!K25</f>
        <v>0</v>
      </c>
      <c r="K69" s="32">
        <f>+'[1]1800 Zwelethemba Hous Capt (A+B'!L25</f>
        <v>0</v>
      </c>
      <c r="L69" s="32">
        <f>+'[1]1800 Zwelethemba Hous Capt (A+B'!M25</f>
        <v>0</v>
      </c>
      <c r="M69" s="50">
        <f>+'[1]1800 Zwelethemba Hous Capt (A+B'!N25</f>
        <v>0</v>
      </c>
    </row>
    <row r="70" spans="1:13" ht="18" hidden="1" customHeight="1" x14ac:dyDescent="0.25">
      <c r="A70" s="13" t="s">
        <v>65</v>
      </c>
      <c r="B70" s="34">
        <f>+'[1]339 Houses'!C26</f>
        <v>0</v>
      </c>
      <c r="C70" s="34">
        <f>+'[1]339 Houses'!D26</f>
        <v>0</v>
      </c>
      <c r="D70" s="34">
        <f>+'[1]339 Houses'!E26</f>
        <v>0</v>
      </c>
      <c r="E70" s="34">
        <f>+'[1]339 Houses'!F26</f>
        <v>0</v>
      </c>
      <c r="F70" s="34">
        <f>+'[1]339 Houses'!G26</f>
        <v>0</v>
      </c>
      <c r="G70" s="34">
        <f>+'[1]339 Houses'!H26</f>
        <v>0</v>
      </c>
      <c r="H70" s="34">
        <f>+'[1]339 Houses'!I26</f>
        <v>0</v>
      </c>
      <c r="I70" s="34">
        <f>+'[1]339 Houses'!J26</f>
        <v>0</v>
      </c>
      <c r="J70" s="34">
        <f>+'[1]339 Houses'!K26</f>
        <v>0</v>
      </c>
      <c r="K70" s="34">
        <f>+'[1]339 Houses'!L26</f>
        <v>0</v>
      </c>
      <c r="L70" s="34">
        <f>+'[1]339 Houses'!M26</f>
        <v>0</v>
      </c>
      <c r="M70" s="36">
        <f>+'[1]339 Houses'!N26</f>
        <v>0</v>
      </c>
    </row>
    <row r="71" spans="1:13" x14ac:dyDescent="0.25">
      <c r="A71" s="13"/>
      <c r="B71" s="22"/>
      <c r="C71" s="22"/>
      <c r="D71" s="22"/>
      <c r="E71" s="22"/>
      <c r="F71" s="22"/>
      <c r="G71" s="21"/>
      <c r="H71" s="21"/>
      <c r="I71" s="21"/>
      <c r="J71" s="21"/>
      <c r="K71" s="21"/>
      <c r="L71" s="21"/>
      <c r="M71" s="23"/>
    </row>
    <row r="72" spans="1:13" ht="18" hidden="1" customHeight="1" x14ac:dyDescent="0.25">
      <c r="A72" s="13" t="s">
        <v>66</v>
      </c>
      <c r="B72" s="73">
        <f>SUM(B73:B75)</f>
        <v>0</v>
      </c>
      <c r="C72" s="73">
        <f t="shared" ref="C72:M72" si="15">SUM(C73:C75)</f>
        <v>0</v>
      </c>
      <c r="D72" s="73">
        <f t="shared" si="15"/>
        <v>0</v>
      </c>
      <c r="E72" s="73">
        <f t="shared" si="15"/>
        <v>0</v>
      </c>
      <c r="F72" s="73">
        <f t="shared" si="15"/>
        <v>0</v>
      </c>
      <c r="G72" s="73">
        <f t="shared" si="15"/>
        <v>0</v>
      </c>
      <c r="H72" s="73">
        <f t="shared" si="15"/>
        <v>0</v>
      </c>
      <c r="I72" s="73">
        <f t="shared" si="15"/>
        <v>0</v>
      </c>
      <c r="J72" s="73">
        <f t="shared" si="15"/>
        <v>0</v>
      </c>
      <c r="K72" s="73">
        <f t="shared" si="15"/>
        <v>0</v>
      </c>
      <c r="L72" s="73">
        <f t="shared" si="15"/>
        <v>0</v>
      </c>
      <c r="M72" s="74">
        <f t="shared" si="15"/>
        <v>0</v>
      </c>
    </row>
    <row r="73" spans="1:13" ht="18" hidden="1" customHeight="1" x14ac:dyDescent="0.25">
      <c r="A73" s="13" t="s">
        <v>67</v>
      </c>
      <c r="B73" s="37">
        <f>+'[1]708 Avian Park'!C27</f>
        <v>0</v>
      </c>
      <c r="C73" s="37">
        <f>+'[1]708 Avian Park'!D27</f>
        <v>0</v>
      </c>
      <c r="D73" s="37">
        <f>+'[1]708 Avian Park'!E27</f>
        <v>0</v>
      </c>
      <c r="E73" s="37">
        <f>+'[1]708 Avian Park'!F27</f>
        <v>0</v>
      </c>
      <c r="F73" s="37">
        <f>+'[1]708 Avian Park'!G27</f>
        <v>0</v>
      </c>
      <c r="G73" s="37">
        <f>+'[1]708 Avian Park'!H27</f>
        <v>0</v>
      </c>
      <c r="H73" s="37">
        <f>+'[1]708 Avian Park'!I27</f>
        <v>0</v>
      </c>
      <c r="I73" s="37">
        <f>+'[1]708 Avian Park'!J27</f>
        <v>0</v>
      </c>
      <c r="J73" s="37">
        <f>+'[1]708 Avian Park'!K27</f>
        <v>0</v>
      </c>
      <c r="K73" s="37">
        <f>+'[1]708 Avian Park'!L27</f>
        <v>0</v>
      </c>
      <c r="L73" s="37">
        <f>+'[1]708 Avian Park'!M27</f>
        <v>0</v>
      </c>
      <c r="M73" s="39">
        <f>+'[1]708 Avian Park'!N27</f>
        <v>0</v>
      </c>
    </row>
    <row r="74" spans="1:13" ht="18" hidden="1" customHeight="1" x14ac:dyDescent="0.25">
      <c r="A74" s="13" t="s">
        <v>68</v>
      </c>
      <c r="B74" s="32">
        <f>+'[1]331 PHP Zwelethemba(old mand)'!C25</f>
        <v>0</v>
      </c>
      <c r="C74" s="32">
        <f>+'[1]331 PHP Zwelethemba(old mand)'!D25</f>
        <v>0</v>
      </c>
      <c r="D74" s="32">
        <f>+'[1]331 PHP Zwelethemba(old mand)'!E25</f>
        <v>0</v>
      </c>
      <c r="E74" s="32">
        <f>+'[1]331 PHP Zwelethemba(old mand)'!F25</f>
        <v>0</v>
      </c>
      <c r="F74" s="32">
        <f>+'[1]331 PHP Zwelethemba(old mand)'!G25</f>
        <v>0</v>
      </c>
      <c r="G74" s="32">
        <f>+'[1]331 PHP Zwelethemba(old mand)'!H25</f>
        <v>0</v>
      </c>
      <c r="H74" s="32">
        <f>+'[1]331 PHP Zwelethemba(old mand)'!I25</f>
        <v>0</v>
      </c>
      <c r="I74" s="32">
        <f>+'[1]331 PHP Zwelethemba(old mand)'!J25</f>
        <v>0</v>
      </c>
      <c r="J74" s="32">
        <f>+'[1]331 PHP Zwelethemba(old mand)'!K25</f>
        <v>0</v>
      </c>
      <c r="K74" s="32">
        <f>+'[1]331 PHP Zwelethemba(old mand)'!L25</f>
        <v>0</v>
      </c>
      <c r="L74" s="32">
        <f>+'[1]331 PHP Zwelethemba(old mand)'!M25</f>
        <v>0</v>
      </c>
      <c r="M74" s="50">
        <f>+'[1]331 PHP Zwelethemba(old mand)'!N25</f>
        <v>0</v>
      </c>
    </row>
    <row r="75" spans="1:13" ht="18" hidden="1" customHeight="1" x14ac:dyDescent="0.25">
      <c r="A75" s="13"/>
      <c r="B75" s="34">
        <v>0</v>
      </c>
      <c r="C75" s="34">
        <v>0</v>
      </c>
      <c r="D75" s="34">
        <f>+'[1]339 Houses'!E26</f>
        <v>0</v>
      </c>
      <c r="E75" s="34"/>
      <c r="F75" s="34"/>
      <c r="G75" s="71">
        <v>0</v>
      </c>
      <c r="H75" s="72">
        <v>0</v>
      </c>
      <c r="I75" s="72">
        <f>+'[1]339 Houses'!J26</f>
        <v>0</v>
      </c>
      <c r="J75" s="72">
        <v>0</v>
      </c>
      <c r="K75" s="44"/>
      <c r="L75" s="44">
        <v>0</v>
      </c>
      <c r="M75" s="65">
        <f>SUM(B75:L75)</f>
        <v>0</v>
      </c>
    </row>
    <row r="76" spans="1:13" ht="18" hidden="1" customHeight="1" x14ac:dyDescent="0.25">
      <c r="A76" s="13"/>
      <c r="B76" s="21"/>
      <c r="C76" s="22"/>
      <c r="D76" s="22"/>
      <c r="E76" s="22"/>
      <c r="F76" s="22"/>
      <c r="G76" s="21"/>
      <c r="H76" s="21"/>
      <c r="I76" s="21"/>
      <c r="J76" s="21"/>
      <c r="K76" s="21"/>
      <c r="L76" s="21"/>
      <c r="M76" s="23"/>
    </row>
    <row r="77" spans="1:13" x14ac:dyDescent="0.25">
      <c r="A77" s="26" t="s">
        <v>69</v>
      </c>
      <c r="B77" s="81">
        <f t="shared" ref="B77:H77" si="16">B79+B83</f>
        <v>0</v>
      </c>
      <c r="C77" s="81">
        <f t="shared" si="16"/>
        <v>0</v>
      </c>
      <c r="D77" s="81">
        <f t="shared" si="16"/>
        <v>125906.9</v>
      </c>
      <c r="E77" s="81">
        <f t="shared" si="16"/>
        <v>0</v>
      </c>
      <c r="F77" s="81">
        <f t="shared" si="16"/>
        <v>0</v>
      </c>
      <c r="G77" s="81">
        <f t="shared" si="16"/>
        <v>0</v>
      </c>
      <c r="H77" s="81">
        <f t="shared" si="16"/>
        <v>0</v>
      </c>
      <c r="I77" s="81">
        <f>SUM(I79+I83)</f>
        <v>-125906.9</v>
      </c>
      <c r="J77" s="81">
        <f>SUM(J79+J83)</f>
        <v>0</v>
      </c>
      <c r="K77" s="81">
        <f>SUM(K79+K83)</f>
        <v>0</v>
      </c>
      <c r="L77" s="81">
        <f>SUM(L79+L83)</f>
        <v>0</v>
      </c>
      <c r="M77" s="25">
        <f>SUM(M79+M83)</f>
        <v>0</v>
      </c>
    </row>
    <row r="78" spans="1:13" x14ac:dyDescent="0.25">
      <c r="A78" s="13"/>
      <c r="B78" s="21"/>
      <c r="C78" s="22"/>
      <c r="D78" s="22"/>
      <c r="E78" s="22"/>
      <c r="F78" s="22"/>
      <c r="G78" s="21"/>
      <c r="H78" s="21"/>
      <c r="I78" s="21"/>
      <c r="J78" s="21"/>
      <c r="K78" s="21"/>
      <c r="L78" s="21"/>
      <c r="M78" s="23"/>
    </row>
    <row r="79" spans="1:13" x14ac:dyDescent="0.25">
      <c r="A79" s="26" t="s">
        <v>26</v>
      </c>
      <c r="B79" s="28">
        <f t="shared" ref="B79:M79" si="17">SUM(B80:B81)</f>
        <v>0</v>
      </c>
      <c r="C79" s="28">
        <f t="shared" si="17"/>
        <v>0</v>
      </c>
      <c r="D79" s="28">
        <f t="shared" si="17"/>
        <v>125906.9</v>
      </c>
      <c r="E79" s="28">
        <f t="shared" si="17"/>
        <v>0</v>
      </c>
      <c r="F79" s="28">
        <f t="shared" si="17"/>
        <v>0</v>
      </c>
      <c r="G79" s="28">
        <f t="shared" si="17"/>
        <v>0</v>
      </c>
      <c r="H79" s="28">
        <f t="shared" si="17"/>
        <v>0</v>
      </c>
      <c r="I79" s="28">
        <f t="shared" si="17"/>
        <v>-125906.9</v>
      </c>
      <c r="J79" s="28">
        <f t="shared" si="17"/>
        <v>0</v>
      </c>
      <c r="K79" s="28">
        <f t="shared" si="17"/>
        <v>0</v>
      </c>
      <c r="L79" s="28">
        <f t="shared" si="17"/>
        <v>0</v>
      </c>
      <c r="M79" s="75">
        <f t="shared" si="17"/>
        <v>0</v>
      </c>
    </row>
    <row r="80" spans="1:13" x14ac:dyDescent="0.25">
      <c r="A80" s="13" t="s">
        <v>70</v>
      </c>
      <c r="B80" s="32">
        <f>[1]LGWSETA!C29</f>
        <v>0</v>
      </c>
      <c r="C80" s="32">
        <f>[1]LGWSETA!D29</f>
        <v>0</v>
      </c>
      <c r="D80" s="32">
        <f>[1]LGWSETA!E29</f>
        <v>125906.9</v>
      </c>
      <c r="E80" s="32">
        <f>[1]LGWSETA!F29</f>
        <v>0</v>
      </c>
      <c r="F80" s="32">
        <f>[1]LGWSETA!G29</f>
        <v>0</v>
      </c>
      <c r="G80" s="32">
        <f>[1]LGWSETA!H29</f>
        <v>0</v>
      </c>
      <c r="H80" s="32">
        <f>[1]LGWSETA!I29</f>
        <v>0</v>
      </c>
      <c r="I80" s="32">
        <f>[1]LGWSETA!J29</f>
        <v>-125906.9</v>
      </c>
      <c r="J80" s="32">
        <f>[1]LGWSETA!K29</f>
        <v>0</v>
      </c>
      <c r="K80" s="32">
        <f>[1]LGWSETA!L29</f>
        <v>0</v>
      </c>
      <c r="L80" s="32">
        <f>[1]LGWSETA!M29</f>
        <v>0</v>
      </c>
      <c r="M80" s="50">
        <f>[1]LGWSETA!N29</f>
        <v>0</v>
      </c>
    </row>
    <row r="81" spans="1:13" x14ac:dyDescent="0.25">
      <c r="A81" s="13" t="s">
        <v>71</v>
      </c>
      <c r="B81" s="34">
        <f>'[1]Maintenance of Fire Equipment'!C29</f>
        <v>0</v>
      </c>
      <c r="C81" s="34">
        <f>'[1]Maintenance of Fire Equipment'!D29</f>
        <v>0</v>
      </c>
      <c r="D81" s="34">
        <f>'[1]Maintenance of Fire Equipment'!E29</f>
        <v>0</v>
      </c>
      <c r="E81" s="34">
        <f>'[1]Maintenance of Fire Equipment'!F29</f>
        <v>0</v>
      </c>
      <c r="F81" s="34">
        <f>'[1]Maintenance of Fire Equipment'!G29</f>
        <v>0</v>
      </c>
      <c r="G81" s="34">
        <f>'[1]Maintenance of Fire Equipment'!H29</f>
        <v>0</v>
      </c>
      <c r="H81" s="34">
        <f>'[1]Maintenance of Fire Equipment'!I29</f>
        <v>0</v>
      </c>
      <c r="I81" s="34">
        <f>'[1]Maintenance of Fire Equipment'!J29</f>
        <v>0</v>
      </c>
      <c r="J81" s="34">
        <f>'[1]Maintenance of Fire Equipment'!K29</f>
        <v>0</v>
      </c>
      <c r="K81" s="34">
        <f>'[1]Maintenance of Fire Equipment'!L29</f>
        <v>0</v>
      </c>
      <c r="L81" s="34">
        <f>'[1]Maintenance of Fire Equipment'!M29</f>
        <v>0</v>
      </c>
      <c r="M81" s="36">
        <f>SUM(B81:L81)</f>
        <v>0</v>
      </c>
    </row>
    <row r="82" spans="1:13" x14ac:dyDescent="0.25">
      <c r="A82" s="13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3"/>
    </row>
    <row r="83" spans="1:13" x14ac:dyDescent="0.25">
      <c r="A83" s="26" t="s">
        <v>31</v>
      </c>
      <c r="B83" s="21">
        <f>SUM(B84:B84)</f>
        <v>0</v>
      </c>
      <c r="C83" s="21">
        <f>SUM(C84:C84)</f>
        <v>0</v>
      </c>
      <c r="D83" s="21">
        <f>SUM(D84:D84)</f>
        <v>0</v>
      </c>
      <c r="E83" s="21">
        <f>SUM(E84:E84)</f>
        <v>0</v>
      </c>
      <c r="F83" s="21">
        <f>SUM(F84:F84)</f>
        <v>0</v>
      </c>
      <c r="G83" s="21"/>
      <c r="H83" s="21"/>
      <c r="I83" s="21">
        <f>SUM(I84:I84)</f>
        <v>0</v>
      </c>
      <c r="J83" s="21">
        <f>SUM(J84:J84)</f>
        <v>0</v>
      </c>
      <c r="K83" s="21"/>
      <c r="L83" s="22">
        <f>SUM(L84:L84)</f>
        <v>0</v>
      </c>
      <c r="M83" s="74">
        <f>SUM(M84:M84)</f>
        <v>0</v>
      </c>
    </row>
    <row r="84" spans="1:13" x14ac:dyDescent="0.25">
      <c r="A84" s="13"/>
      <c r="B84" s="47">
        <f>'[1]Area Lighting'!C21</f>
        <v>0</v>
      </c>
      <c r="C84" s="47">
        <f>'[1]Area Lighting'!D21</f>
        <v>0</v>
      </c>
      <c r="D84" s="47">
        <f>'[1]Area Lighting'!E21</f>
        <v>0</v>
      </c>
      <c r="E84" s="47">
        <f>'[1]Area Lighting'!F21</f>
        <v>0</v>
      </c>
      <c r="F84" s="47">
        <f>'[1]Area Lighting'!G21</f>
        <v>0</v>
      </c>
      <c r="G84" s="47">
        <f>'[1]Area Lighting'!H21</f>
        <v>0</v>
      </c>
      <c r="H84" s="47">
        <f>'[1]Area Lighting'!I21</f>
        <v>0</v>
      </c>
      <c r="I84" s="47">
        <f>'[1]Area Lighting'!J21</f>
        <v>0</v>
      </c>
      <c r="J84" s="47">
        <f>'[1]Area Lighting'!K21</f>
        <v>0</v>
      </c>
      <c r="K84" s="47">
        <f>'[1]Area Lighting'!L21</f>
        <v>0</v>
      </c>
      <c r="L84" s="47">
        <v>0</v>
      </c>
      <c r="M84" s="49">
        <f>SUM(B84:L84)</f>
        <v>0</v>
      </c>
    </row>
    <row r="85" spans="1:13" x14ac:dyDescent="0.25">
      <c r="A85" s="13"/>
      <c r="B85" s="21"/>
      <c r="C85" s="22"/>
      <c r="D85" s="22"/>
      <c r="E85" s="22"/>
      <c r="F85" s="22"/>
      <c r="G85" s="21"/>
      <c r="H85" s="21"/>
      <c r="I85" s="21"/>
      <c r="J85" s="21"/>
      <c r="K85" s="21"/>
      <c r="L85" s="21"/>
      <c r="M85" s="23"/>
    </row>
    <row r="86" spans="1:13" s="69" customFormat="1" x14ac:dyDescent="0.25">
      <c r="A86" s="26" t="s">
        <v>72</v>
      </c>
      <c r="B86" s="73">
        <f t="shared" ref="B86:M86" si="18">SUM(B87:B87)</f>
        <v>0</v>
      </c>
      <c r="C86" s="73">
        <f t="shared" si="18"/>
        <v>0</v>
      </c>
      <c r="D86" s="73">
        <f t="shared" si="18"/>
        <v>0</v>
      </c>
      <c r="E86" s="73">
        <f t="shared" si="18"/>
        <v>0</v>
      </c>
      <c r="F86" s="73">
        <f t="shared" si="18"/>
        <v>0</v>
      </c>
      <c r="G86" s="73">
        <f t="shared" si="18"/>
        <v>0</v>
      </c>
      <c r="H86" s="73">
        <f t="shared" si="18"/>
        <v>0</v>
      </c>
      <c r="I86" s="73">
        <f t="shared" si="18"/>
        <v>0</v>
      </c>
      <c r="J86" s="73">
        <f t="shared" si="18"/>
        <v>0</v>
      </c>
      <c r="K86" s="76">
        <f t="shared" si="18"/>
        <v>0</v>
      </c>
      <c r="L86" s="73">
        <f t="shared" si="18"/>
        <v>0</v>
      </c>
      <c r="M86" s="74">
        <f t="shared" si="18"/>
        <v>0</v>
      </c>
    </row>
    <row r="87" spans="1:13" x14ac:dyDescent="0.25">
      <c r="A87" s="13"/>
      <c r="B87" s="66">
        <v>0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28"/>
      <c r="L87" s="47">
        <v>0</v>
      </c>
      <c r="M87" s="67">
        <f>SUM(B87:L87)</f>
        <v>0</v>
      </c>
    </row>
    <row r="88" spans="1:13" x14ac:dyDescent="0.25">
      <c r="A88" s="13"/>
      <c r="B88" s="21"/>
      <c r="C88" s="22"/>
      <c r="D88" s="22"/>
      <c r="E88" s="22"/>
      <c r="F88" s="22"/>
      <c r="G88" s="21"/>
      <c r="H88" s="21"/>
      <c r="I88" s="21"/>
      <c r="J88" s="21"/>
      <c r="K88" s="21"/>
      <c r="L88" s="21"/>
      <c r="M88" s="23"/>
    </row>
    <row r="89" spans="1:13" s="69" customFormat="1" ht="18.75" thickBot="1" x14ac:dyDescent="0.3">
      <c r="A89" s="26"/>
      <c r="B89" s="77">
        <f>B7+B24+B52+B55+B65+B77+B86</f>
        <v>4227343.9799999995</v>
      </c>
      <c r="C89" s="77">
        <f t="shared" ref="C89:L89" si="19">C7+C24+C52+C55+C65+C77+C86</f>
        <v>0</v>
      </c>
      <c r="D89" s="77">
        <f t="shared" si="19"/>
        <v>80007906.900000006</v>
      </c>
      <c r="E89" s="77">
        <f t="shared" si="19"/>
        <v>0</v>
      </c>
      <c r="F89" s="77">
        <f t="shared" si="19"/>
        <v>0</v>
      </c>
      <c r="G89" s="77">
        <f t="shared" si="19"/>
        <v>0</v>
      </c>
      <c r="H89" s="77">
        <f t="shared" si="19"/>
        <v>0</v>
      </c>
      <c r="I89" s="77">
        <f>I7+I24+I52+I55+I65+I77+I86</f>
        <v>-61348814.436099999</v>
      </c>
      <c r="J89" s="77">
        <f t="shared" si="19"/>
        <v>-5137206.040000001</v>
      </c>
      <c r="K89" s="77">
        <f t="shared" si="19"/>
        <v>-120732</v>
      </c>
      <c r="L89" s="77">
        <f t="shared" si="19"/>
        <v>0</v>
      </c>
      <c r="M89" s="78">
        <f>M7+M24+M52+M55+M65+M77+M86</f>
        <v>17628498.403899997</v>
      </c>
    </row>
    <row r="90" spans="1:13" s="69" customFormat="1" ht="19.5" thickTop="1" thickBot="1" x14ac:dyDescent="0.3">
      <c r="A90" s="26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25"/>
    </row>
    <row r="91" spans="1:13" s="69" customFormat="1" ht="17.25" customHeight="1" thickBot="1" x14ac:dyDescent="0.3">
      <c r="A91" s="26"/>
      <c r="B91" s="100"/>
      <c r="C91" s="100"/>
      <c r="D91" s="79">
        <f>D89+E89+F89+G89</f>
        <v>80007906.900000006</v>
      </c>
      <c r="E91" s="100"/>
      <c r="F91" s="81"/>
      <c r="G91" s="73"/>
      <c r="H91" s="74"/>
      <c r="I91" s="80">
        <f>I89+J89</f>
        <v>-66486020.476099998</v>
      </c>
      <c r="J91" s="73"/>
      <c r="K91" s="73"/>
      <c r="L91" s="73"/>
      <c r="M91" s="25">
        <v>0</v>
      </c>
    </row>
    <row r="92" spans="1:13" s="69" customFormat="1" ht="18.75" thickBot="1" x14ac:dyDescent="0.3">
      <c r="A92" s="26"/>
      <c r="B92" s="81"/>
      <c r="C92" s="81"/>
      <c r="D92" s="81"/>
      <c r="E92" s="81"/>
      <c r="F92" s="81"/>
      <c r="G92" s="81"/>
      <c r="H92" s="81"/>
      <c r="I92" s="81"/>
      <c r="J92" s="81"/>
      <c r="K92" s="99" t="s">
        <v>73</v>
      </c>
      <c r="L92" s="99"/>
      <c r="M92" s="82">
        <f>SUM(M89:M91)</f>
        <v>17628498.403899997</v>
      </c>
    </row>
    <row r="93" spans="1:13" s="69" customFormat="1" ht="18.75" thickBot="1" x14ac:dyDescent="0.3">
      <c r="A93" s="83"/>
      <c r="B93" s="84"/>
      <c r="C93" s="84"/>
      <c r="D93" s="85"/>
      <c r="E93" s="84"/>
      <c r="F93" s="84"/>
      <c r="G93" s="84"/>
      <c r="H93" s="84"/>
      <c r="I93" s="84"/>
      <c r="J93" s="84"/>
      <c r="K93" s="84"/>
      <c r="L93" s="84"/>
      <c r="M93" s="86"/>
    </row>
    <row r="94" spans="1:13" s="69" customFormat="1" ht="21.75" customHeight="1" x14ac:dyDescent="0.55000000000000004">
      <c r="A94" s="26"/>
      <c r="B94" s="81"/>
      <c r="C94" s="87"/>
      <c r="D94" s="81"/>
      <c r="E94" s="81"/>
      <c r="F94" s="81"/>
      <c r="G94" s="81"/>
      <c r="H94" s="81"/>
      <c r="I94" s="81"/>
      <c r="J94" s="81"/>
      <c r="K94" s="87"/>
      <c r="L94" s="81"/>
      <c r="M94" s="25"/>
    </row>
    <row r="95" spans="1:13" s="69" customFormat="1" ht="21.75" customHeight="1" x14ac:dyDescent="0.25">
      <c r="A95" s="26"/>
      <c r="B95" s="81"/>
      <c r="C95" s="81"/>
      <c r="D95" s="81"/>
      <c r="E95" s="81"/>
      <c r="F95" s="81"/>
      <c r="G95" s="81"/>
      <c r="H95" s="81"/>
      <c r="I95" s="81"/>
      <c r="J95" s="99"/>
      <c r="K95" s="99"/>
      <c r="L95" s="101" t="s">
        <v>74</v>
      </c>
      <c r="M95" s="88"/>
    </row>
    <row r="96" spans="1:13" s="69" customFormat="1" ht="21.75" customHeight="1" x14ac:dyDescent="0.55000000000000004">
      <c r="A96" s="26"/>
      <c r="B96" s="81"/>
      <c r="C96" s="87"/>
      <c r="D96" s="81"/>
      <c r="E96" s="81"/>
      <c r="F96" s="81"/>
      <c r="G96" s="81"/>
      <c r="H96" s="81"/>
      <c r="I96" s="81"/>
      <c r="J96" s="81"/>
      <c r="K96" s="87"/>
      <c r="L96" s="102" t="s">
        <v>75</v>
      </c>
      <c r="M96" s="89">
        <v>64342906.899999999</v>
      </c>
    </row>
    <row r="97" spans="1:13" s="69" customFormat="1" ht="21.75" customHeight="1" x14ac:dyDescent="0.55000000000000004">
      <c r="A97" s="26"/>
      <c r="B97" s="81"/>
      <c r="C97" s="87"/>
      <c r="D97" s="81"/>
      <c r="E97" s="81"/>
      <c r="F97" s="81"/>
      <c r="G97" s="81"/>
      <c r="H97" s="81"/>
      <c r="I97" s="81"/>
      <c r="J97" s="81"/>
      <c r="K97" s="87"/>
      <c r="L97" s="102" t="s">
        <v>76</v>
      </c>
      <c r="M97" s="89">
        <v>15665000</v>
      </c>
    </row>
    <row r="98" spans="1:13" s="69" customFormat="1" ht="21.75" customHeight="1" x14ac:dyDescent="0.55000000000000004">
      <c r="A98" s="26"/>
      <c r="B98" s="81"/>
      <c r="C98" s="87"/>
      <c r="D98" s="81"/>
      <c r="E98" s="81"/>
      <c r="F98" s="81"/>
      <c r="G98" s="81"/>
      <c r="H98" s="81"/>
      <c r="I98" s="81"/>
      <c r="J98" s="81"/>
      <c r="K98" s="87"/>
      <c r="L98" s="102" t="s">
        <v>77</v>
      </c>
      <c r="M98" s="89">
        <v>0</v>
      </c>
    </row>
    <row r="99" spans="1:13" s="69" customFormat="1" ht="21.75" customHeight="1" x14ac:dyDescent="0.25">
      <c r="A99" s="26"/>
      <c r="B99" s="100"/>
      <c r="C99" s="100"/>
      <c r="D99" s="81"/>
      <c r="E99" s="81"/>
      <c r="F99" s="81"/>
      <c r="G99" s="81"/>
      <c r="H99" s="81"/>
      <c r="I99" s="73"/>
      <c r="J99" s="99"/>
      <c r="K99" s="99"/>
      <c r="L99" s="102" t="s">
        <v>78</v>
      </c>
      <c r="M99" s="89">
        <v>0</v>
      </c>
    </row>
    <row r="100" spans="1:13" s="69" customFormat="1" ht="21.75" customHeight="1" x14ac:dyDescent="0.55000000000000004">
      <c r="A100" s="26"/>
      <c r="B100" s="81"/>
      <c r="C100" s="81"/>
      <c r="D100" s="81"/>
      <c r="E100" s="81"/>
      <c r="F100" s="81"/>
      <c r="G100" s="81"/>
      <c r="H100" s="81"/>
      <c r="I100" s="81"/>
      <c r="J100" s="81"/>
      <c r="K100" s="87"/>
      <c r="L100" s="103" t="s">
        <v>79</v>
      </c>
      <c r="M100" s="89">
        <v>0</v>
      </c>
    </row>
    <row r="101" spans="1:13" s="69" customFormat="1" ht="21.75" customHeight="1" x14ac:dyDescent="0.55000000000000004">
      <c r="A101" s="26"/>
      <c r="B101" s="81"/>
      <c r="C101" s="81"/>
      <c r="D101" s="81"/>
      <c r="E101" s="81"/>
      <c r="F101" s="81"/>
      <c r="G101" s="81"/>
      <c r="H101" s="81"/>
      <c r="I101" s="81"/>
      <c r="J101" s="81"/>
      <c r="K101" s="87"/>
      <c r="L101" s="104" t="s">
        <v>80</v>
      </c>
      <c r="M101" s="89">
        <v>0</v>
      </c>
    </row>
    <row r="102" spans="1:13" s="69" customFormat="1" ht="21.75" customHeight="1" x14ac:dyDescent="0.55000000000000004">
      <c r="A102" s="26"/>
      <c r="B102" s="81"/>
      <c r="C102" s="81"/>
      <c r="D102" s="81"/>
      <c r="E102" s="81"/>
      <c r="F102" s="81"/>
      <c r="G102" s="81"/>
      <c r="H102" s="81"/>
      <c r="I102" s="81"/>
      <c r="J102" s="81"/>
      <c r="K102" s="87"/>
      <c r="L102" s="103"/>
      <c r="M102" s="92">
        <f>SUM(M96:M101)</f>
        <v>80007906.900000006</v>
      </c>
    </row>
    <row r="103" spans="1:13" s="69" customFormat="1" ht="23.25" thickBot="1" x14ac:dyDescent="0.6">
      <c r="A103" s="105"/>
      <c r="B103" s="106"/>
      <c r="C103" s="107"/>
      <c r="D103" s="108"/>
      <c r="E103" s="84"/>
      <c r="F103" s="84"/>
      <c r="G103" s="84"/>
      <c r="H103" s="84"/>
      <c r="I103" s="84"/>
      <c r="J103" s="84"/>
      <c r="K103" s="108"/>
      <c r="L103" s="108"/>
      <c r="M103" s="86"/>
    </row>
    <row r="104" spans="1:13" s="69" customForma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90"/>
      <c r="L104" s="90"/>
      <c r="M104" s="91"/>
    </row>
  </sheetData>
  <mergeCells count="6">
    <mergeCell ref="J99:K99"/>
    <mergeCell ref="I1:J1"/>
    <mergeCell ref="A2:L2"/>
    <mergeCell ref="K3:K5"/>
    <mergeCell ref="K92:L92"/>
    <mergeCell ref="J95:K95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Josephine Petro</cp:lastModifiedBy>
  <cp:lastPrinted>2017-06-08T14:05:31Z</cp:lastPrinted>
  <dcterms:created xsi:type="dcterms:W3CDTF">2009-09-10T13:52:04Z</dcterms:created>
  <dcterms:modified xsi:type="dcterms:W3CDTF">2022-10-13T09:16:16Z</dcterms:modified>
</cp:coreProperties>
</file>