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1\Kontrakte_Projekte\2018_19\"/>
    </mc:Choice>
  </mc:AlternateContent>
  <xr:revisionPtr revIDLastSave="0" documentId="8_{179C483A-E38C-4E1D-B062-F2EDFA2FAA5D}" xr6:coauthVersionLast="43" xr6:coauthVersionMax="43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F13" i="2" l="1"/>
  <c r="E13" i="2"/>
  <c r="G13" i="2"/>
  <c r="I3" i="2" l="1"/>
  <c r="I9" i="2" l="1"/>
  <c r="J9" i="2" s="1"/>
  <c r="I4" i="2" l="1"/>
  <c r="J4" i="2" s="1"/>
  <c r="J3" i="2"/>
  <c r="I10" i="2"/>
  <c r="J10" i="2" s="1"/>
  <c r="I11" i="2"/>
  <c r="J11" i="2" s="1"/>
  <c r="I12" i="2"/>
  <c r="J12" i="2" s="1"/>
  <c r="I7" i="2"/>
  <c r="J7" i="2" s="1"/>
  <c r="I6" i="2"/>
  <c r="J6" i="2" s="1"/>
  <c r="I5" i="2"/>
  <c r="J5" i="2" s="1"/>
  <c r="I8" i="2"/>
  <c r="J8" i="2" s="1"/>
  <c r="I13" i="2" l="1"/>
  <c r="J13" i="2" s="1"/>
</calcChain>
</file>

<file path=xl/sharedStrings.xml><?xml version="1.0" encoding="utf-8"?>
<sst xmlns="http://schemas.openxmlformats.org/spreadsheetml/2006/main" count="93" uniqueCount="61">
  <si>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</si>
  <si>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</si>
  <si>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</si>
  <si>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</si>
  <si>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</si>
  <si>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</si>
  <si>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</si>
  <si>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</si>
  <si>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</si>
  <si>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</si>
  <si>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</si>
  <si>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</si>
  <si>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</si>
  <si>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</si>
  <si>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</si>
  <si>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</si>
  <si>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</si>
  <si>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</si>
  <si>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</si>
  <si>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Responsible Official</t>
  </si>
  <si>
    <t>Langerug Reservoir</t>
  </si>
  <si>
    <t>Locations</t>
  </si>
  <si>
    <t>SDBIP / YTD budget</t>
  </si>
  <si>
    <t>Town: Worcester. 
Wards: 5, 6,7, 8, 9, 10, 11, 12, 13, 14, 15, 16, 17, 18</t>
  </si>
  <si>
    <t xml:space="preserve">Transhex Development : Stormwater </t>
  </si>
  <si>
    <t xml:space="preserve">Transhex Development : Roads </t>
  </si>
  <si>
    <t>Transhex Development : Sewer Reticulation</t>
  </si>
  <si>
    <t>Transhex Development : Water Reticulation</t>
  </si>
  <si>
    <t>Town: Worcester. 
Wards: 18</t>
  </si>
  <si>
    <t>Bulk Electrical: Worcester Transhex 7300</t>
  </si>
  <si>
    <t xml:space="preserve">Sewer pumpstation and rising main </t>
  </si>
  <si>
    <t>Town: Worcester. 
Wards: 10</t>
  </si>
  <si>
    <t>Zweletemba : New Swimming Bath</t>
  </si>
  <si>
    <t>Electricity : Cherry Picker vehicles x 10</t>
  </si>
  <si>
    <t>Town: All
Wards: 1 to 21</t>
  </si>
  <si>
    <t>Town: Worcester
Wards: 1 to 21</t>
  </si>
  <si>
    <t>IT : Infrastructure Replacement (Servers and Storage)</t>
  </si>
  <si>
    <t>Mr Beneke</t>
  </si>
  <si>
    <t>Mr Steyn</t>
  </si>
  <si>
    <t>Mr Mayeki</t>
  </si>
  <si>
    <t>Construction</t>
  </si>
  <si>
    <t xml:space="preserve">Adjustment to programme where posible. </t>
  </si>
  <si>
    <t xml:space="preserve">Contract BV 596 for the construction of sewer pump station awarded to East coast irrigation. Due completion towards end of April 2019. </t>
  </si>
  <si>
    <t xml:space="preserve">Rainfall during June / July 2018. </t>
  </si>
  <si>
    <t xml:space="preserve">Multy year Tender Bv 653 awarded. Contrac in progress  </t>
  </si>
  <si>
    <t>N/A</t>
  </si>
  <si>
    <t>Mr Solomon</t>
  </si>
  <si>
    <t>Mr  Pienaar</t>
  </si>
  <si>
    <t>None</t>
  </si>
  <si>
    <t>Tender BV679 Proffesional Architechtural Services for Design and Feasability Study of the New Proposes Swimming Pool in Zwelethemba, Worcester .  Advertisment Process will take place during next week (10 - 15 December 2018)</t>
  </si>
  <si>
    <t>Tender</t>
  </si>
  <si>
    <t>Procurement process</t>
  </si>
  <si>
    <t>Appointment of project manager</t>
  </si>
  <si>
    <t xml:space="preserve">Hard rock excavation and rainfall during June / July 2018. The dome roof of the reservoir collapsed on Friday, 25 January 2019. roof to be reconstructed may coase a delay of two months. </t>
  </si>
  <si>
    <t>Final Invoice was submitted for Payment.</t>
  </si>
  <si>
    <t>Completed</t>
  </si>
  <si>
    <t xml:space="preserve">Contract BV 593 for the construction of  20 Ml reservoir awarded to Murray &amp; Dicson. Reservoir roof collapshed on 25 January 2019. Anticipated delay in completion approximately 2 months. Revised completion towards end of June 2019. </t>
  </si>
  <si>
    <t xml:space="preserve">Multi - year project Phase 1.1 (258) serviced site has been completed </t>
  </si>
  <si>
    <t>Top 10 Capital Projects till 30 June  2019 (Preliminary)</t>
  </si>
  <si>
    <t>Contract for construction of houses delayed. To be rolled over and completed in 2019/20.Project outside control of BVM implemented by PAWC</t>
  </si>
  <si>
    <t>Installation, configuration and setup completed. Invoice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</si>
</sst>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7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5" fillId="0" borderId="0" xfId="0" applyFont="1"/>
    <xf numFmtId="0" fontId="0" fillId="4" borderId="0" xfId="0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8" t="s">
        <v>0</v>
      </c>
      <c r="B1" s="48"/>
      <c r="C1" s="48"/>
      <c r="D1" s="48"/>
      <c r="E1" s="48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O16"/>
  <sheetViews>
    <sheetView tabSelected="1" view="pageBreakPreview" zoomScale="77" zoomScaleNormal="70" zoomScaleSheetLayoutView="77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K23" sqref="K23"/>
    </sheetView>
  </sheetViews>
  <sheetFormatPr defaultColWidth="9.140625" defaultRowHeight="15" x14ac:dyDescent="0.25"/>
  <cols>
    <col min="1" max="1" width="5.5703125" customWidth="1"/>
    <col min="2" max="2" width="39.28515625" customWidth="1"/>
    <col min="3" max="3" width="20.85546875" style="12" customWidth="1"/>
    <col min="4" max="4" width="38.7109375" style="13" customWidth="1"/>
    <col min="5" max="5" width="15.42578125" customWidth="1"/>
    <col min="6" max="6" width="15.85546875" bestFit="1" customWidth="1"/>
    <col min="7" max="8" width="19.28515625" style="33" customWidth="1"/>
    <col min="9" max="9" width="20.42578125" style="33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25.42578125" customWidth="1"/>
  </cols>
  <sheetData>
    <row r="1" spans="1:15" ht="18.75" x14ac:dyDescent="0.3">
      <c r="B1" s="6" t="s">
        <v>58</v>
      </c>
      <c r="C1" s="11"/>
      <c r="D1" s="8"/>
      <c r="E1" s="5"/>
      <c r="F1" s="5"/>
      <c r="G1" s="31"/>
      <c r="H1" s="31"/>
      <c r="I1" s="31"/>
      <c r="J1" s="5"/>
      <c r="K1" s="14"/>
    </row>
    <row r="2" spans="1:15" s="19" customFormat="1" ht="60" customHeight="1" x14ac:dyDescent="0.25">
      <c r="A2" s="16" t="s">
        <v>4</v>
      </c>
      <c r="B2" s="9" t="s">
        <v>3</v>
      </c>
      <c r="C2" s="17"/>
      <c r="D2" s="18" t="s">
        <v>21</v>
      </c>
      <c r="E2" s="3" t="s">
        <v>10</v>
      </c>
      <c r="F2" s="3" t="s">
        <v>11</v>
      </c>
      <c r="G2" s="4" t="s">
        <v>12</v>
      </c>
      <c r="H2" s="3" t="s">
        <v>22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22" t="s">
        <v>19</v>
      </c>
    </row>
    <row r="3" spans="1:15" ht="56.25" customHeight="1" x14ac:dyDescent="0.25">
      <c r="A3" s="23">
        <v>1</v>
      </c>
      <c r="B3" s="23" t="s">
        <v>20</v>
      </c>
      <c r="C3" s="24">
        <v>50102151081</v>
      </c>
      <c r="D3" s="25" t="s">
        <v>23</v>
      </c>
      <c r="E3" s="36">
        <v>25370157</v>
      </c>
      <c r="F3" s="36">
        <v>25370157</v>
      </c>
      <c r="G3" s="43">
        <v>25087977.370000001</v>
      </c>
      <c r="H3" s="44">
        <v>25370157</v>
      </c>
      <c r="I3" s="36">
        <f>G3-F3</f>
        <v>-282179.62999999896</v>
      </c>
      <c r="J3" s="37">
        <f t="shared" ref="J3:J12" si="0">IF(I3=0,"",I3/F3)*100</f>
        <v>-1.1122502316402652</v>
      </c>
      <c r="K3" s="26" t="s">
        <v>56</v>
      </c>
      <c r="L3" s="26" t="s">
        <v>40</v>
      </c>
      <c r="M3" s="27" t="s">
        <v>53</v>
      </c>
      <c r="N3" s="27" t="s">
        <v>41</v>
      </c>
      <c r="O3" s="46" t="s">
        <v>38</v>
      </c>
    </row>
    <row r="4" spans="1:15" ht="30" x14ac:dyDescent="0.25">
      <c r="A4" s="23">
        <v>2</v>
      </c>
      <c r="B4" s="23" t="s">
        <v>24</v>
      </c>
      <c r="C4" s="24">
        <v>50101004291</v>
      </c>
      <c r="D4" s="25" t="s">
        <v>28</v>
      </c>
      <c r="E4" s="36">
        <v>17500000</v>
      </c>
      <c r="F4" s="36">
        <v>17500000</v>
      </c>
      <c r="G4" s="43">
        <v>17667346.5</v>
      </c>
      <c r="H4" s="44">
        <v>17500000</v>
      </c>
      <c r="I4" s="36">
        <f t="shared" ref="I4:I12" si="1">G4-F4</f>
        <v>167346.5</v>
      </c>
      <c r="J4" s="37">
        <f t="shared" si="0"/>
        <v>0.95626571428571427</v>
      </c>
      <c r="K4" s="26" t="s">
        <v>57</v>
      </c>
      <c r="L4" s="26" t="s">
        <v>55</v>
      </c>
      <c r="M4" s="27" t="s">
        <v>45</v>
      </c>
      <c r="N4" s="27" t="s">
        <v>45</v>
      </c>
      <c r="O4" s="29" t="s">
        <v>39</v>
      </c>
    </row>
    <row r="5" spans="1:15" ht="30" x14ac:dyDescent="0.25">
      <c r="A5" s="23">
        <v>3</v>
      </c>
      <c r="B5" s="23" t="s">
        <v>25</v>
      </c>
      <c r="C5" s="24">
        <v>50101004171</v>
      </c>
      <c r="D5" s="25" t="s">
        <v>28</v>
      </c>
      <c r="E5" s="36">
        <v>17500000</v>
      </c>
      <c r="F5" s="36">
        <v>17500000</v>
      </c>
      <c r="G5" s="43">
        <v>17667346.5</v>
      </c>
      <c r="H5" s="44">
        <v>17500000</v>
      </c>
      <c r="I5" s="36">
        <f t="shared" si="1"/>
        <v>167346.5</v>
      </c>
      <c r="J5" s="37">
        <f t="shared" si="0"/>
        <v>0.95626571428571427</v>
      </c>
      <c r="K5" s="26" t="s">
        <v>57</v>
      </c>
      <c r="L5" s="26" t="s">
        <v>55</v>
      </c>
      <c r="M5" s="27" t="s">
        <v>45</v>
      </c>
      <c r="N5" s="27" t="s">
        <v>45</v>
      </c>
      <c r="O5" s="29" t="s">
        <v>39</v>
      </c>
    </row>
    <row r="6" spans="1:15" ht="30" x14ac:dyDescent="0.25">
      <c r="A6" s="23">
        <v>4</v>
      </c>
      <c r="B6" s="23" t="s">
        <v>26</v>
      </c>
      <c r="C6" s="24">
        <v>50101003611</v>
      </c>
      <c r="D6" s="25" t="s">
        <v>28</v>
      </c>
      <c r="E6" s="36">
        <v>17500000</v>
      </c>
      <c r="F6" s="36">
        <v>17500000</v>
      </c>
      <c r="G6" s="43">
        <v>17667346.5</v>
      </c>
      <c r="H6" s="44">
        <v>17500000</v>
      </c>
      <c r="I6" s="36">
        <f t="shared" si="1"/>
        <v>167346.5</v>
      </c>
      <c r="J6" s="37">
        <f t="shared" si="0"/>
        <v>0.95626571428571427</v>
      </c>
      <c r="K6" s="26" t="s">
        <v>57</v>
      </c>
      <c r="L6" s="28" t="s">
        <v>55</v>
      </c>
      <c r="M6" s="28" t="s">
        <v>45</v>
      </c>
      <c r="N6" s="27" t="s">
        <v>45</v>
      </c>
      <c r="O6" s="29" t="s">
        <v>39</v>
      </c>
    </row>
    <row r="7" spans="1:15" s="7" customFormat="1" ht="30" x14ac:dyDescent="0.25">
      <c r="A7" s="23">
        <v>5</v>
      </c>
      <c r="B7" s="23" t="s">
        <v>27</v>
      </c>
      <c r="C7" s="24">
        <v>50101003481</v>
      </c>
      <c r="D7" s="25" t="s">
        <v>28</v>
      </c>
      <c r="E7" s="36">
        <v>17500000</v>
      </c>
      <c r="F7" s="36">
        <v>17500000</v>
      </c>
      <c r="G7" s="43">
        <v>17667346.960000001</v>
      </c>
      <c r="H7" s="44">
        <v>17500000</v>
      </c>
      <c r="I7" s="36">
        <f>G7-F7</f>
        <v>167346.96000000089</v>
      </c>
      <c r="J7" s="37">
        <f>IF(I7=0,"",I7/F7)*100</f>
        <v>0.9562683428571479</v>
      </c>
      <c r="K7" s="26" t="s">
        <v>57</v>
      </c>
      <c r="L7" s="26" t="s">
        <v>55</v>
      </c>
      <c r="M7" s="27" t="s">
        <v>45</v>
      </c>
      <c r="N7" s="27" t="s">
        <v>45</v>
      </c>
      <c r="O7" s="29" t="s">
        <v>39</v>
      </c>
    </row>
    <row r="8" spans="1:15" s="7" customFormat="1" ht="60" x14ac:dyDescent="0.25">
      <c r="A8" s="23">
        <v>6</v>
      </c>
      <c r="B8" s="23" t="s">
        <v>29</v>
      </c>
      <c r="C8" s="24">
        <v>50101003401</v>
      </c>
      <c r="D8" s="25" t="s">
        <v>28</v>
      </c>
      <c r="E8" s="36">
        <v>13300000</v>
      </c>
      <c r="F8" s="36">
        <v>13300000</v>
      </c>
      <c r="G8" s="43">
        <v>3557542.25</v>
      </c>
      <c r="H8" s="44">
        <v>13300000</v>
      </c>
      <c r="I8" s="36">
        <f t="shared" si="1"/>
        <v>-9742457.75</v>
      </c>
      <c r="J8" s="37">
        <f t="shared" si="0"/>
        <v>-73.251562030075192</v>
      </c>
      <c r="K8" s="26" t="s">
        <v>44</v>
      </c>
      <c r="L8" s="27" t="s">
        <v>40</v>
      </c>
      <c r="M8" s="27" t="s">
        <v>59</v>
      </c>
      <c r="N8" s="27" t="s">
        <v>45</v>
      </c>
      <c r="O8" s="46" t="s">
        <v>37</v>
      </c>
    </row>
    <row r="9" spans="1:15" ht="30" customHeight="1" x14ac:dyDescent="0.25">
      <c r="A9" s="23">
        <v>7</v>
      </c>
      <c r="B9" s="23" t="s">
        <v>30</v>
      </c>
      <c r="C9" s="35">
        <v>50101003581</v>
      </c>
      <c r="D9" s="25" t="s">
        <v>31</v>
      </c>
      <c r="E9" s="36">
        <v>10000000</v>
      </c>
      <c r="F9" s="36">
        <v>17793295</v>
      </c>
      <c r="G9" s="43">
        <v>17764279.719999999</v>
      </c>
      <c r="H9" s="44">
        <v>17793295</v>
      </c>
      <c r="I9" s="36">
        <f t="shared" ref="I9" si="2">G9-F9</f>
        <v>-29015.280000001192</v>
      </c>
      <c r="J9" s="37">
        <f t="shared" ref="J9" si="3">IF(I9=0,"",I9/F9)*100</f>
        <v>-0.16306861657720614</v>
      </c>
      <c r="K9" s="26" t="s">
        <v>42</v>
      </c>
      <c r="L9" s="26" t="s">
        <v>55</v>
      </c>
      <c r="M9" s="27" t="s">
        <v>43</v>
      </c>
      <c r="N9" s="27" t="s">
        <v>41</v>
      </c>
      <c r="O9" s="47" t="s">
        <v>38</v>
      </c>
    </row>
    <row r="10" spans="1:15" ht="30" x14ac:dyDescent="0.25">
      <c r="A10" s="23">
        <v>8</v>
      </c>
      <c r="B10" s="23" t="s">
        <v>32</v>
      </c>
      <c r="C10" s="24">
        <v>50101004521</v>
      </c>
      <c r="D10" s="25" t="s">
        <v>35</v>
      </c>
      <c r="E10" s="36">
        <v>7161405</v>
      </c>
      <c r="F10" s="36">
        <v>100000</v>
      </c>
      <c r="G10" s="43"/>
      <c r="H10" s="44">
        <v>100000</v>
      </c>
      <c r="I10" s="36">
        <f>G10-F10</f>
        <v>-100000</v>
      </c>
      <c r="J10" s="37">
        <f>IF(I10=0,"",I10/F10)*100</f>
        <v>-100</v>
      </c>
      <c r="K10" s="26" t="s">
        <v>49</v>
      </c>
      <c r="L10" s="27" t="s">
        <v>50</v>
      </c>
      <c r="M10" s="28" t="s">
        <v>51</v>
      </c>
      <c r="N10" s="27" t="s">
        <v>52</v>
      </c>
      <c r="O10" s="29" t="s">
        <v>47</v>
      </c>
    </row>
    <row r="11" spans="1:15" ht="30" x14ac:dyDescent="0.25">
      <c r="A11" s="23">
        <v>9</v>
      </c>
      <c r="B11" s="23" t="s">
        <v>33</v>
      </c>
      <c r="C11" s="24">
        <v>50101003861</v>
      </c>
      <c r="D11" s="25" t="s">
        <v>34</v>
      </c>
      <c r="E11" s="36">
        <v>5450000</v>
      </c>
      <c r="F11" s="36">
        <v>5020000</v>
      </c>
      <c r="G11" s="43">
        <v>4859909.6900000004</v>
      </c>
      <c r="H11" s="44">
        <v>5020000</v>
      </c>
      <c r="I11" s="36">
        <f t="shared" si="1"/>
        <v>-160090.30999999959</v>
      </c>
      <c r="J11" s="37">
        <f t="shared" si="0"/>
        <v>-3.1890499999999919</v>
      </c>
      <c r="K11" s="27" t="s">
        <v>54</v>
      </c>
      <c r="L11" s="27" t="s">
        <v>55</v>
      </c>
      <c r="M11" s="27" t="s">
        <v>45</v>
      </c>
      <c r="N11" s="27" t="s">
        <v>45</v>
      </c>
      <c r="O11" s="46" t="s">
        <v>37</v>
      </c>
    </row>
    <row r="12" spans="1:15" ht="30" x14ac:dyDescent="0.25">
      <c r="A12" s="23">
        <v>10</v>
      </c>
      <c r="B12" s="45" t="s">
        <v>36</v>
      </c>
      <c r="C12" s="24">
        <v>50102151121</v>
      </c>
      <c r="D12" s="25" t="s">
        <v>34</v>
      </c>
      <c r="E12" s="36">
        <v>4800000</v>
      </c>
      <c r="F12" s="36">
        <v>1082830</v>
      </c>
      <c r="G12" s="43">
        <v>987264.45</v>
      </c>
      <c r="H12" s="44">
        <v>1082830</v>
      </c>
      <c r="I12" s="36">
        <f t="shared" si="1"/>
        <v>-95565.550000000047</v>
      </c>
      <c r="J12" s="37">
        <f t="shared" si="0"/>
        <v>-8.8255358643554445</v>
      </c>
      <c r="K12" s="30" t="s">
        <v>60</v>
      </c>
      <c r="L12" s="27" t="s">
        <v>55</v>
      </c>
      <c r="M12" s="27" t="s">
        <v>48</v>
      </c>
      <c r="N12" s="27" t="s">
        <v>45</v>
      </c>
      <c r="O12" s="46" t="s">
        <v>46</v>
      </c>
    </row>
    <row r="13" spans="1:15" ht="20.100000000000001" customHeight="1" x14ac:dyDescent="0.25">
      <c r="A13" s="49" t="s">
        <v>9</v>
      </c>
      <c r="B13" s="50"/>
      <c r="C13" s="38"/>
      <c r="D13" s="39"/>
      <c r="E13" s="40">
        <f t="shared" ref="E13:F13" si="4">SUM(E3:E12)</f>
        <v>136081562</v>
      </c>
      <c r="F13" s="40">
        <f t="shared" si="4"/>
        <v>132666282</v>
      </c>
      <c r="G13" s="42">
        <f>SUM(G3:G12)</f>
        <v>122926359.94000001</v>
      </c>
      <c r="H13" s="42">
        <f>SUM(H3:H12)</f>
        <v>132666282</v>
      </c>
      <c r="I13" s="32">
        <f>G13-F13</f>
        <v>-9739922.0599999875</v>
      </c>
      <c r="J13" s="41">
        <f>IF(I13=0,"",I13/F13)*100</f>
        <v>-7.3416710811266928</v>
      </c>
      <c r="K13" s="49"/>
      <c r="L13" s="54"/>
      <c r="M13" s="54"/>
      <c r="N13" s="50"/>
    </row>
    <row r="14" spans="1:15" ht="34.5" customHeight="1" x14ac:dyDescent="0.25">
      <c r="A14" s="51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6" spans="1:15" x14ac:dyDescent="0.25">
      <c r="I16" s="34"/>
      <c r="M16" s="15"/>
    </row>
  </sheetData>
  <sortState xmlns:xlrd2="http://schemas.microsoft.com/office/spreadsheetml/2017/richdata2" ref="B3:E12">
    <sortCondition descending="1" ref="E3:E12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2019-07-03T13:06:46Z</dcterms:modified>
</cp:coreProperties>
</file>