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2. 2021-2022/12. Provincial Monthly Reports/4. External Loans/"/>
    </mc:Choice>
  </mc:AlternateContent>
  <xr:revisionPtr revIDLastSave="3" documentId="8_{6AB74094-8C00-4FD4-92A6-F8BEF819EF23}" xr6:coauthVersionLast="45" xr6:coauthVersionMax="45" xr10:uidLastSave="{44F5A5CD-98F5-46C4-A498-D3D1130528FD}"/>
  <bookViews>
    <workbookView xWindow="-120" yWindow="-120" windowWidth="19440" windowHeight="15000" tabRatio="601" xr2:uid="{00000000-000D-0000-FFFF-FFFF00000000}"/>
  </bookViews>
  <sheets>
    <sheet name="WC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2" l="1"/>
  <c r="H34" i="2"/>
  <c r="I33" i="2"/>
  <c r="H33" i="2"/>
  <c r="I31" i="2"/>
  <c r="H31" i="2"/>
  <c r="I30" i="2"/>
  <c r="H30" i="2"/>
  <c r="I29" i="2"/>
  <c r="H29" i="2"/>
  <c r="I28" i="2"/>
  <c r="H28" i="2"/>
  <c r="I27" i="2"/>
  <c r="H27" i="2"/>
  <c r="H21" i="2" l="1"/>
  <c r="G21" i="2"/>
  <c r="I21" i="2" s="1"/>
  <c r="G16" i="2"/>
  <c r="I16" i="2" s="1"/>
  <c r="C25" i="2"/>
  <c r="E25" i="2" s="1"/>
  <c r="D25" i="2"/>
  <c r="E27" i="2"/>
  <c r="G14" i="2"/>
  <c r="I14" i="2" s="1"/>
  <c r="H14" i="2"/>
  <c r="E28" i="2"/>
  <c r="G15" i="2"/>
  <c r="I15" i="2" s="1"/>
  <c r="H15" i="2"/>
  <c r="E29" i="2"/>
  <c r="H16" i="2"/>
  <c r="E30" i="2"/>
  <c r="G17" i="2"/>
  <c r="I17" i="2" s="1"/>
  <c r="H17" i="2"/>
  <c r="E31" i="2"/>
  <c r="G18" i="2"/>
  <c r="I18" i="2" s="1"/>
  <c r="H18" i="2"/>
  <c r="E33" i="2"/>
  <c r="G20" i="2"/>
  <c r="I20" i="2" s="1"/>
  <c r="H20" i="2"/>
  <c r="E34" i="2"/>
  <c r="H12" i="2" l="1"/>
  <c r="F12" i="2"/>
  <c r="E12" i="2"/>
  <c r="D12" i="2"/>
  <c r="C12" i="2"/>
  <c r="E12" i="1" l="1"/>
  <c r="D12" i="1"/>
  <c r="C12" i="1"/>
  <c r="F12" i="1" l="1"/>
  <c r="F18" i="1"/>
  <c r="F20" i="1"/>
  <c r="F17" i="1"/>
  <c r="F16" i="1"/>
  <c r="F15" i="1"/>
  <c r="F14" i="1"/>
  <c r="F21" i="1"/>
  <c r="G12" i="2"/>
  <c r="I12" i="2" s="1"/>
</calcChain>
</file>

<file path=xl/sharedStrings.xml><?xml version="1.0" encoding="utf-8"?>
<sst xmlns="http://schemas.openxmlformats.org/spreadsheetml/2006/main" count="78" uniqueCount="29">
  <si>
    <t>Lending Institition</t>
  </si>
  <si>
    <t>Percentage</t>
  </si>
  <si>
    <t>Sinking Funds</t>
  </si>
  <si>
    <t>(R'000)</t>
  </si>
  <si>
    <t>%</t>
  </si>
  <si>
    <t>REPORT TO FINANCE PORTFOLIO COMMITTEE</t>
  </si>
  <si>
    <t>Name of  municipality</t>
  </si>
  <si>
    <t>Loan Draw Downs</t>
  </si>
  <si>
    <t>SUMMARY OF EXTERNAL LOANS FOR MONTH</t>
  </si>
  <si>
    <t xml:space="preserve">BREEDE VALLEY </t>
  </si>
  <si>
    <t>WC025</t>
  </si>
  <si>
    <t xml:space="preserve">Repayments </t>
  </si>
  <si>
    <t>LOCAL REGISTERED STOCK</t>
  </si>
  <si>
    <t>ABSA @ Variable int rate</t>
  </si>
  <si>
    <t>ANNUITY LOANS</t>
  </si>
  <si>
    <t>Loans Redeemed</t>
  </si>
  <si>
    <t>DBSA:   @ 6.75%</t>
  </si>
  <si>
    <t>DBSA:   @ 12.08%</t>
  </si>
  <si>
    <t>DBSA:   @ 11.326%</t>
  </si>
  <si>
    <t>Loans Received</t>
  </si>
  <si>
    <t>Interest Capitalised</t>
  </si>
  <si>
    <t>DBSA:   @ 11.5%</t>
  </si>
  <si>
    <t>DBSA:   @ 12.14%</t>
  </si>
  <si>
    <t>DBSA:   @11.431%</t>
  </si>
  <si>
    <t>DBSA:   @10.824%</t>
  </si>
  <si>
    <t>Balance 01/08/2021</t>
  </si>
  <si>
    <t>Balance 31/03/2022</t>
  </si>
  <si>
    <t>Balance 01/05/2022</t>
  </si>
  <si>
    <t>Balance 31/05/2022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</si>
</sst>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center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0" borderId="8" xfId="0" applyBorder="1"/>
    <xf numFmtId="0" fontId="4" fillId="0" borderId="9" xfId="0" applyFont="1" applyBorder="1"/>
    <xf numFmtId="0" fontId="0" fillId="0" borderId="10" xfId="0" applyBorder="1"/>
    <xf numFmtId="0" fontId="3" fillId="0" borderId="9" xfId="0" applyFont="1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3" fontId="0" fillId="0" borderId="0" xfId="0" applyNumberFormat="1"/>
    <xf numFmtId="4" fontId="1" fillId="0" borderId="1" xfId="0" applyNumberFormat="1" applyFont="1" applyBorder="1"/>
    <xf numFmtId="4" fontId="1" fillId="3" borderId="1" xfId="0" applyNumberFormat="1" applyFont="1" applyFill="1" applyBorder="1"/>
    <xf numFmtId="4" fontId="0" fillId="0" borderId="1" xfId="0" applyNumberFormat="1" applyBorder="1"/>
    <xf numFmtId="4" fontId="2" fillId="3" borderId="1" xfId="0" applyNumberFormat="1" applyFont="1" applyFill="1" applyBorder="1"/>
    <xf numFmtId="4" fontId="0" fillId="3" borderId="1" xfId="0" applyNumberFormat="1" applyFill="1" applyBorder="1"/>
    <xf numFmtId="4" fontId="2" fillId="0" borderId="1" xfId="0" applyNumberFormat="1" applyFont="1" applyBorder="1"/>
    <xf numFmtId="4" fontId="2" fillId="0" borderId="3" xfId="0" applyNumberFormat="1" applyFont="1" applyBorder="1"/>
    <xf numFmtId="0" fontId="0" fillId="2" borderId="0" xfId="0" applyFill="1" applyAlignment="1">
      <alignment horizontal="center"/>
    </xf>
    <xf numFmtId="17" fontId="1" fillId="2" borderId="17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2" zoomScaleNormal="100" workbookViewId="0">
      <selection activeCell="C6" sqref="C6:E6"/>
    </sheetView>
  </sheetViews>
  <sheetFormatPr defaultRowHeight="12.75" x14ac:dyDescent="0.2"/>
  <cols>
    <col min="1" max="1" width="23" customWidth="1"/>
    <col min="2" max="6" width="14.7109375" customWidth="1"/>
    <col min="7" max="7" width="11.85546875" customWidth="1"/>
    <col min="8" max="8" width="10.42578125" customWidth="1"/>
  </cols>
  <sheetData>
    <row r="1" spans="1:9" x14ac:dyDescent="0.2">
      <c r="A1" s="1" t="s">
        <v>5</v>
      </c>
      <c r="B1" s="1"/>
      <c r="C1" s="1"/>
      <c r="D1" s="1"/>
      <c r="E1" s="1"/>
    </row>
    <row r="3" spans="1:9" x14ac:dyDescent="0.2">
      <c r="A3" s="1" t="s">
        <v>6</v>
      </c>
      <c r="B3" s="36" t="s">
        <v>9</v>
      </c>
      <c r="C3" s="36"/>
      <c r="D3" s="36"/>
      <c r="E3" s="4" t="s">
        <v>10</v>
      </c>
    </row>
    <row r="5" spans="1:9" x14ac:dyDescent="0.2">
      <c r="A5" t="s">
        <v>8</v>
      </c>
    </row>
    <row r="6" spans="1:9" ht="13.5" thickBot="1" x14ac:dyDescent="0.25">
      <c r="C6" s="37">
        <v>44682</v>
      </c>
      <c r="D6" s="38"/>
      <c r="E6" s="39"/>
    </row>
    <row r="7" spans="1:9" ht="38.25" customHeight="1" thickBot="1" x14ac:dyDescent="0.25">
      <c r="A7" s="22" t="s">
        <v>0</v>
      </c>
      <c r="B7" s="23" t="s">
        <v>27</v>
      </c>
      <c r="C7" s="24" t="s">
        <v>19</v>
      </c>
      <c r="D7" s="25" t="s">
        <v>11</v>
      </c>
      <c r="E7" s="23" t="s">
        <v>20</v>
      </c>
      <c r="F7" s="24" t="s">
        <v>28</v>
      </c>
      <c r="G7" s="25" t="s">
        <v>1</v>
      </c>
      <c r="H7" s="24" t="s">
        <v>2</v>
      </c>
      <c r="I7" s="25" t="s">
        <v>7</v>
      </c>
    </row>
    <row r="8" spans="1:9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4</v>
      </c>
      <c r="H8" s="11" t="s">
        <v>3</v>
      </c>
      <c r="I8" s="12" t="s">
        <v>3</v>
      </c>
    </row>
    <row r="9" spans="1:9" x14ac:dyDescent="0.2">
      <c r="A9" s="13" t="s">
        <v>12</v>
      </c>
      <c r="B9" s="14"/>
      <c r="C9" s="14"/>
      <c r="D9" s="14"/>
      <c r="E9" s="14"/>
      <c r="F9" s="14"/>
      <c r="G9" s="14"/>
      <c r="H9" s="14"/>
      <c r="I9" s="15"/>
    </row>
    <row r="10" spans="1:9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17"/>
    </row>
    <row r="11" spans="1:9" x14ac:dyDescent="0.2">
      <c r="A11" s="16"/>
      <c r="B11" s="2"/>
      <c r="C11" s="2"/>
      <c r="D11" s="2"/>
      <c r="E11" s="2"/>
      <c r="F11" s="2"/>
      <c r="G11" s="2"/>
      <c r="H11" s="2"/>
      <c r="I11" s="17"/>
    </row>
    <row r="12" spans="1:9" x14ac:dyDescent="0.2">
      <c r="A12" s="18" t="s">
        <v>14</v>
      </c>
      <c r="B12" s="8">
        <v>179138853.91</v>
      </c>
      <c r="C12" s="8">
        <f t="shared" ref="C12:E12" si="0">SUM(C13:C22)</f>
        <v>0</v>
      </c>
      <c r="D12" s="8">
        <f t="shared" si="0"/>
        <v>0</v>
      </c>
      <c r="E12" s="8">
        <f t="shared" si="0"/>
        <v>0</v>
      </c>
      <c r="F12" s="8">
        <f>B12+C12-D12</f>
        <v>179138853.91</v>
      </c>
      <c r="G12" s="2"/>
      <c r="H12" s="2"/>
      <c r="I12" s="17"/>
    </row>
    <row r="13" spans="1:9" x14ac:dyDescent="0.2">
      <c r="A13" s="16" t="s">
        <v>15</v>
      </c>
      <c r="B13" s="2"/>
      <c r="C13" s="7"/>
      <c r="D13" s="7"/>
      <c r="E13" s="7"/>
      <c r="F13" s="5"/>
      <c r="G13" s="2"/>
      <c r="H13" s="2"/>
      <c r="I13" s="17"/>
    </row>
    <row r="14" spans="1:9" x14ac:dyDescent="0.2">
      <c r="A14" s="16" t="s">
        <v>16</v>
      </c>
      <c r="B14" s="6">
        <v>11584108.630000001</v>
      </c>
      <c r="C14" s="7">
        <v>0</v>
      </c>
      <c r="D14" s="7">
        <v>0</v>
      </c>
      <c r="E14" s="7">
        <v>0</v>
      </c>
      <c r="F14" s="5">
        <f t="shared" ref="F14:F16" si="1">B14+C14-D14</f>
        <v>11584108.630000001</v>
      </c>
      <c r="G14" s="10">
        <v>6.75</v>
      </c>
      <c r="H14" s="2"/>
      <c r="I14" s="17"/>
    </row>
    <row r="15" spans="1:9" x14ac:dyDescent="0.2">
      <c r="A15" s="16" t="s">
        <v>17</v>
      </c>
      <c r="B15" s="6">
        <v>18972285.740000002</v>
      </c>
      <c r="C15" s="7">
        <v>0</v>
      </c>
      <c r="D15" s="7">
        <v>0</v>
      </c>
      <c r="E15" s="7">
        <v>0</v>
      </c>
      <c r="F15" s="5">
        <f t="shared" si="1"/>
        <v>18972285.740000002</v>
      </c>
      <c r="G15" s="10">
        <v>12.08</v>
      </c>
      <c r="H15" s="2"/>
      <c r="I15" s="17"/>
    </row>
    <row r="16" spans="1:9" x14ac:dyDescent="0.2">
      <c r="A16" s="16" t="s">
        <v>18</v>
      </c>
      <c r="B16" s="7">
        <v>33170898.339999996</v>
      </c>
      <c r="C16" s="7">
        <v>0</v>
      </c>
      <c r="D16" s="7">
        <v>0</v>
      </c>
      <c r="E16" s="7">
        <v>0</v>
      </c>
      <c r="F16" s="5">
        <f t="shared" si="1"/>
        <v>33170898.339999996</v>
      </c>
      <c r="G16" s="26">
        <v>11.326000000000001</v>
      </c>
      <c r="H16" s="2"/>
      <c r="I16" s="17"/>
    </row>
    <row r="17" spans="1:9" x14ac:dyDescent="0.2">
      <c r="A17" s="16" t="s">
        <v>21</v>
      </c>
      <c r="B17" s="7">
        <v>33705757.349999994</v>
      </c>
      <c r="C17" s="7">
        <v>0</v>
      </c>
      <c r="D17" s="7">
        <v>0</v>
      </c>
      <c r="E17" s="7">
        <v>0</v>
      </c>
      <c r="F17" s="5">
        <f>B17+C17-D17</f>
        <v>33705757.349999994</v>
      </c>
      <c r="G17" s="27">
        <v>11.5</v>
      </c>
      <c r="H17" s="2"/>
      <c r="I17" s="17"/>
    </row>
    <row r="18" spans="1:9" x14ac:dyDescent="0.2">
      <c r="A18" s="16" t="s">
        <v>22</v>
      </c>
      <c r="B18" s="7">
        <v>36139267.809999987</v>
      </c>
      <c r="C18" s="7">
        <v>0</v>
      </c>
      <c r="D18" s="7">
        <v>0</v>
      </c>
      <c r="E18" s="7">
        <v>0</v>
      </c>
      <c r="F18" s="5">
        <f>B18+C18-D18</f>
        <v>36139267.809999987</v>
      </c>
      <c r="G18" s="27">
        <v>11.5</v>
      </c>
      <c r="H18" s="2"/>
      <c r="I18" s="17"/>
    </row>
    <row r="19" spans="1:9" x14ac:dyDescent="0.2">
      <c r="A19" s="16"/>
      <c r="B19" s="6"/>
      <c r="C19" s="7"/>
      <c r="D19" s="7"/>
      <c r="E19" s="7"/>
      <c r="F19" s="5"/>
      <c r="G19" s="10"/>
      <c r="H19" s="2"/>
      <c r="I19" s="17"/>
    </row>
    <row r="20" spans="1:9" x14ac:dyDescent="0.2">
      <c r="A20" s="16" t="s">
        <v>23</v>
      </c>
      <c r="B20" s="5">
        <v>34126388.430000007</v>
      </c>
      <c r="C20" s="7">
        <v>0</v>
      </c>
      <c r="D20" s="7">
        <v>0</v>
      </c>
      <c r="E20" s="7">
        <v>0</v>
      </c>
      <c r="F20" s="5">
        <f>B20+C20-D20</f>
        <v>34126388.430000007</v>
      </c>
      <c r="G20" s="9">
        <v>10.55</v>
      </c>
      <c r="H20" s="2"/>
      <c r="I20" s="17"/>
    </row>
    <row r="21" spans="1:9" x14ac:dyDescent="0.2">
      <c r="A21" s="16" t="s">
        <v>24</v>
      </c>
      <c r="B21" s="5">
        <v>11440147.610000001</v>
      </c>
      <c r="C21" s="7">
        <v>0</v>
      </c>
      <c r="D21" s="7">
        <v>0</v>
      </c>
      <c r="E21" s="7">
        <v>0</v>
      </c>
      <c r="F21" s="5">
        <f>B21+C21-D21</f>
        <v>11440147.610000001</v>
      </c>
      <c r="G21" s="26">
        <v>10.891</v>
      </c>
      <c r="H21" s="2"/>
      <c r="I21" s="17"/>
    </row>
    <row r="22" spans="1:9" ht="13.5" thickBot="1" x14ac:dyDescent="0.25">
      <c r="A22" s="19"/>
      <c r="B22" s="20"/>
      <c r="C22" s="20"/>
      <c r="D22" s="20"/>
      <c r="E22" s="20"/>
      <c r="F22" s="20"/>
      <c r="G22" s="20"/>
      <c r="H22" s="20"/>
      <c r="I22" s="21"/>
    </row>
  </sheetData>
  <mergeCells count="2">
    <mergeCell ref="B3:D3"/>
    <mergeCell ref="C6:E6"/>
  </mergeCells>
  <phoneticPr fontId="0" type="noConversion"/>
  <printOptions horizontalCentered="1"/>
  <pageMargins left="0.39370078740157483" right="0.43307086614173229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EFC9-785A-4D66-99EB-CE9965E85233}">
  <dimension ref="A1:L34"/>
  <sheetViews>
    <sheetView workbookViewId="0">
      <selection activeCell="G14" sqref="G14:H21"/>
    </sheetView>
  </sheetViews>
  <sheetFormatPr defaultRowHeight="12.75" x14ac:dyDescent="0.2"/>
  <cols>
    <col min="1" max="1" width="23" customWidth="1"/>
    <col min="2" max="9" width="14.7109375" customWidth="1"/>
    <col min="10" max="10" width="10.5703125" customWidth="1"/>
    <col min="11" max="11" width="10.42578125" customWidth="1"/>
  </cols>
  <sheetData>
    <row r="1" spans="1:12" x14ac:dyDescent="0.2">
      <c r="A1" s="1" t="s">
        <v>5</v>
      </c>
      <c r="B1" s="1"/>
      <c r="C1" s="1"/>
      <c r="D1" s="1"/>
      <c r="E1" s="1"/>
      <c r="F1" s="1"/>
      <c r="G1" s="1"/>
      <c r="H1" s="1"/>
    </row>
    <row r="3" spans="1:12" x14ac:dyDescent="0.2">
      <c r="A3" s="1" t="s">
        <v>6</v>
      </c>
      <c r="B3" s="36" t="s">
        <v>9</v>
      </c>
      <c r="C3" s="36"/>
      <c r="D3" s="36"/>
      <c r="E3" s="40" t="s">
        <v>10</v>
      </c>
      <c r="F3" s="40"/>
      <c r="G3" s="40"/>
      <c r="H3" s="40"/>
    </row>
    <row r="5" spans="1:12" x14ac:dyDescent="0.2">
      <c r="A5" t="s">
        <v>8</v>
      </c>
    </row>
    <row r="6" spans="1:12" ht="13.5" thickBot="1" x14ac:dyDescent="0.25">
      <c r="C6" s="37">
        <v>44440</v>
      </c>
      <c r="D6" s="38"/>
      <c r="E6" s="39"/>
      <c r="F6" s="37">
        <v>44621</v>
      </c>
      <c r="G6" s="38"/>
      <c r="H6" s="39"/>
    </row>
    <row r="7" spans="1:12" ht="38.25" customHeight="1" thickBot="1" x14ac:dyDescent="0.25">
      <c r="A7" s="22" t="s">
        <v>0</v>
      </c>
      <c r="B7" s="23" t="s">
        <v>25</v>
      </c>
      <c r="C7" s="24" t="s">
        <v>19</v>
      </c>
      <c r="D7" s="25" t="s">
        <v>11</v>
      </c>
      <c r="E7" s="23" t="s">
        <v>20</v>
      </c>
      <c r="F7" s="24" t="s">
        <v>19</v>
      </c>
      <c r="G7" s="25" t="s">
        <v>11</v>
      </c>
      <c r="H7" s="23" t="s">
        <v>20</v>
      </c>
      <c r="I7" s="24" t="s">
        <v>26</v>
      </c>
      <c r="J7" s="25" t="s">
        <v>1</v>
      </c>
      <c r="K7" s="24" t="s">
        <v>2</v>
      </c>
      <c r="L7" s="25" t="s">
        <v>7</v>
      </c>
    </row>
    <row r="8" spans="1:12" ht="13.5" thickBot="1" x14ac:dyDescent="0.25">
      <c r="A8" s="3"/>
      <c r="B8" s="11" t="s">
        <v>3</v>
      </c>
      <c r="C8" s="11" t="s">
        <v>3</v>
      </c>
      <c r="D8" s="11" t="s">
        <v>3</v>
      </c>
      <c r="E8" s="11"/>
      <c r="F8" s="11" t="s">
        <v>3</v>
      </c>
      <c r="G8" s="11" t="s">
        <v>3</v>
      </c>
      <c r="H8" s="11"/>
      <c r="I8" s="11" t="s">
        <v>3</v>
      </c>
      <c r="J8" s="11" t="s">
        <v>4</v>
      </c>
      <c r="K8" s="11" t="s">
        <v>3</v>
      </c>
      <c r="L8" s="12" t="s">
        <v>3</v>
      </c>
    </row>
    <row r="9" spans="1:12" x14ac:dyDescent="0.2">
      <c r="A9" s="13" t="s">
        <v>12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2" x14ac:dyDescent="0.2">
      <c r="A10" s="16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17"/>
    </row>
    <row r="11" spans="1:12" x14ac:dyDescent="0.2">
      <c r="A11" s="16"/>
      <c r="B11" s="2"/>
      <c r="C11" s="2"/>
      <c r="D11" s="2"/>
      <c r="E11" s="2"/>
      <c r="F11" s="2"/>
      <c r="G11" s="2"/>
      <c r="H11" s="2"/>
      <c r="I11" s="2"/>
      <c r="J11" s="2"/>
      <c r="K11" s="2"/>
      <c r="L11" s="17"/>
    </row>
    <row r="12" spans="1:12" x14ac:dyDescent="0.2">
      <c r="A12" s="18" t="s">
        <v>14</v>
      </c>
      <c r="B12" s="8">
        <v>192179568.51999998</v>
      </c>
      <c r="C12" s="8">
        <f t="shared" ref="C12:H12" si="0">SUM(C13:C22)</f>
        <v>0</v>
      </c>
      <c r="D12" s="8">
        <f t="shared" si="0"/>
        <v>6315217.6499999994</v>
      </c>
      <c r="E12" s="8">
        <f t="shared" si="0"/>
        <v>10873333.139999999</v>
      </c>
      <c r="F12" s="8">
        <f t="shared" si="0"/>
        <v>0</v>
      </c>
      <c r="G12" s="8">
        <f t="shared" si="0"/>
        <v>6725496.9600000009</v>
      </c>
      <c r="H12" s="8">
        <f t="shared" si="0"/>
        <v>10463053.83</v>
      </c>
      <c r="I12" s="8">
        <f>B12-D12-G12</f>
        <v>179138853.90999997</v>
      </c>
      <c r="J12" s="2"/>
      <c r="K12" s="2"/>
      <c r="L12" s="17"/>
    </row>
    <row r="13" spans="1:12" x14ac:dyDescent="0.2">
      <c r="A13" s="16" t="s">
        <v>15</v>
      </c>
      <c r="B13" s="2"/>
      <c r="C13" s="7"/>
      <c r="D13" s="7"/>
      <c r="E13" s="7"/>
      <c r="F13" s="7"/>
      <c r="G13" s="7"/>
      <c r="H13" s="7"/>
      <c r="I13" s="5"/>
      <c r="J13" s="2"/>
      <c r="K13" s="2"/>
      <c r="L13" s="17"/>
    </row>
    <row r="14" spans="1:12" x14ac:dyDescent="0.2">
      <c r="A14" s="16" t="s">
        <v>16</v>
      </c>
      <c r="B14" s="6">
        <v>12646381.41</v>
      </c>
      <c r="C14" s="7">
        <v>0</v>
      </c>
      <c r="D14" s="7">
        <v>521195.95</v>
      </c>
      <c r="E14" s="7">
        <v>427984.73</v>
      </c>
      <c r="F14" s="7">
        <v>0</v>
      </c>
      <c r="G14" s="7">
        <f t="shared" ref="G14:H18" si="1">H27</f>
        <v>541076.83000000007</v>
      </c>
      <c r="H14" s="7">
        <f t="shared" si="1"/>
        <v>408103.85</v>
      </c>
      <c r="I14" s="5">
        <f>B14+C14-D14+F14-G14</f>
        <v>11584108.630000001</v>
      </c>
      <c r="J14" s="10">
        <v>6.75</v>
      </c>
      <c r="K14" s="2"/>
      <c r="L14" s="17"/>
    </row>
    <row r="15" spans="1:12" x14ac:dyDescent="0.2">
      <c r="A15" s="16" t="s">
        <v>17</v>
      </c>
      <c r="B15" s="6">
        <v>20323635.090000004</v>
      </c>
      <c r="C15" s="7">
        <v>0</v>
      </c>
      <c r="D15" s="7">
        <v>652655.34</v>
      </c>
      <c r="E15" s="7">
        <v>1230910.71</v>
      </c>
      <c r="F15" s="7">
        <v>0</v>
      </c>
      <c r="G15" s="7">
        <f t="shared" si="1"/>
        <v>698694.01000000013</v>
      </c>
      <c r="H15" s="7">
        <f t="shared" si="1"/>
        <v>1184872.04</v>
      </c>
      <c r="I15" s="5">
        <f t="shared" ref="I15:I18" si="2">B15+C15-D15+F15-G15</f>
        <v>18972285.740000002</v>
      </c>
      <c r="J15" s="10">
        <v>12.08</v>
      </c>
      <c r="K15" s="2"/>
      <c r="L15" s="17"/>
    </row>
    <row r="16" spans="1:12" x14ac:dyDescent="0.2">
      <c r="A16" s="16" t="s">
        <v>18</v>
      </c>
      <c r="B16" s="7">
        <v>35621713.549999997</v>
      </c>
      <c r="C16" s="7">
        <v>0</v>
      </c>
      <c r="D16" s="7">
        <v>1186380.54</v>
      </c>
      <c r="E16" s="7">
        <v>2022784.36</v>
      </c>
      <c r="F16" s="7">
        <v>0</v>
      </c>
      <c r="G16" s="7">
        <f t="shared" si="1"/>
        <v>1264434.67</v>
      </c>
      <c r="H16" s="7">
        <f t="shared" si="1"/>
        <v>1944730.2299999997</v>
      </c>
      <c r="I16" s="5">
        <f t="shared" si="2"/>
        <v>33170898.339999996</v>
      </c>
      <c r="J16" s="26">
        <v>11.326000000000001</v>
      </c>
      <c r="K16" s="2"/>
      <c r="L16" s="17"/>
    </row>
    <row r="17" spans="1:12" x14ac:dyDescent="0.2">
      <c r="A17" s="16" t="s">
        <v>21</v>
      </c>
      <c r="B17" s="7">
        <v>36174203.159999996</v>
      </c>
      <c r="C17" s="7">
        <v>0</v>
      </c>
      <c r="D17" s="7">
        <v>1194282.67</v>
      </c>
      <c r="E17" s="7">
        <v>2085715.34</v>
      </c>
      <c r="F17" s="7">
        <v>0</v>
      </c>
      <c r="G17" s="7">
        <f t="shared" si="1"/>
        <v>1274163.1400000001</v>
      </c>
      <c r="H17" s="7">
        <f t="shared" si="1"/>
        <v>2005834.8699999999</v>
      </c>
      <c r="I17" s="5">
        <f t="shared" si="2"/>
        <v>33705757.349999994</v>
      </c>
      <c r="J17" s="27">
        <v>11.5</v>
      </c>
      <c r="K17" s="2"/>
      <c r="L17" s="17"/>
    </row>
    <row r="18" spans="1:12" x14ac:dyDescent="0.2">
      <c r="A18" s="16" t="s">
        <v>22</v>
      </c>
      <c r="B18" s="7">
        <v>38703885.419999987</v>
      </c>
      <c r="C18" s="7">
        <v>0</v>
      </c>
      <c r="D18" s="7">
        <v>1238390.1299999999</v>
      </c>
      <c r="E18" s="7">
        <v>2355762.33</v>
      </c>
      <c r="F18" s="7">
        <v>0</v>
      </c>
      <c r="G18" s="7">
        <f t="shared" si="1"/>
        <v>1326227.48</v>
      </c>
      <c r="H18" s="7">
        <f t="shared" si="1"/>
        <v>2267924.9799999995</v>
      </c>
      <c r="I18" s="5">
        <f t="shared" si="2"/>
        <v>36139267.809999987</v>
      </c>
      <c r="J18" s="27">
        <v>11.5</v>
      </c>
      <c r="K18" s="2"/>
      <c r="L18" s="17"/>
    </row>
    <row r="19" spans="1:12" x14ac:dyDescent="0.2">
      <c r="A19" s="16"/>
      <c r="B19" s="6"/>
      <c r="C19" s="7"/>
      <c r="D19" s="7"/>
      <c r="E19" s="7"/>
      <c r="F19" s="7"/>
      <c r="G19" s="7"/>
      <c r="H19" s="7"/>
      <c r="I19" s="5"/>
      <c r="J19" s="10"/>
      <c r="K19" s="2"/>
      <c r="L19" s="17"/>
    </row>
    <row r="20" spans="1:12" x14ac:dyDescent="0.2">
      <c r="A20" s="16" t="s">
        <v>23</v>
      </c>
      <c r="B20" s="5">
        <v>35087270.940000005</v>
      </c>
      <c r="C20" s="7">
        <v>0</v>
      </c>
      <c r="D20" s="7">
        <v>461786.43</v>
      </c>
      <c r="E20" s="7">
        <v>2010907.23</v>
      </c>
      <c r="F20" s="7">
        <v>0</v>
      </c>
      <c r="G20" s="7">
        <f>H33</f>
        <v>499096.08</v>
      </c>
      <c r="H20" s="7">
        <f>I33</f>
        <v>1973597.58</v>
      </c>
      <c r="I20" s="5">
        <f t="shared" ref="I20:I21" si="3">B20+C20-D20+F20-G20</f>
        <v>34126388.430000007</v>
      </c>
      <c r="J20" s="9">
        <v>10.55</v>
      </c>
      <c r="K20" s="2"/>
      <c r="L20" s="17"/>
    </row>
    <row r="21" spans="1:12" x14ac:dyDescent="0.2">
      <c r="A21" s="16" t="s">
        <v>24</v>
      </c>
      <c r="B21" s="5">
        <v>13622478.950000001</v>
      </c>
      <c r="C21" s="7">
        <v>0</v>
      </c>
      <c r="D21" s="7">
        <v>1060526.5900000001</v>
      </c>
      <c r="E21" s="7">
        <v>739268.44</v>
      </c>
      <c r="F21" s="7">
        <v>0</v>
      </c>
      <c r="G21" s="7">
        <f>H34</f>
        <v>1121804.7499999998</v>
      </c>
      <c r="H21" s="7">
        <f>I34</f>
        <v>677990.28</v>
      </c>
      <c r="I21" s="5">
        <f t="shared" si="3"/>
        <v>11440147.610000001</v>
      </c>
      <c r="J21" s="26">
        <v>10.891</v>
      </c>
      <c r="K21" s="2"/>
      <c r="L21" s="17"/>
    </row>
    <row r="22" spans="1:12" ht="13.5" thickBot="1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</row>
    <row r="24" spans="1:12" x14ac:dyDescent="0.2">
      <c r="G24" s="28"/>
    </row>
    <row r="25" spans="1:12" x14ac:dyDescent="0.2">
      <c r="A25" s="18" t="s">
        <v>14</v>
      </c>
      <c r="B25" s="29">
        <v>192179568.51999998</v>
      </c>
      <c r="C25" s="29">
        <f>SUM(C26:C34)</f>
        <v>0</v>
      </c>
      <c r="D25" s="29">
        <f>SUM(D26:D34)</f>
        <v>0</v>
      </c>
      <c r="E25" s="29">
        <f>B25-C25</f>
        <v>192179568.51999998</v>
      </c>
      <c r="F25" s="30"/>
      <c r="G25" s="30"/>
      <c r="H25" s="29"/>
      <c r="I25" s="29"/>
    </row>
    <row r="26" spans="1:12" x14ac:dyDescent="0.2">
      <c r="A26" s="16" t="s">
        <v>15</v>
      </c>
      <c r="B26" s="31"/>
      <c r="C26" s="31"/>
      <c r="D26" s="31"/>
      <c r="E26" s="31"/>
      <c r="F26" s="32"/>
      <c r="G26" s="33"/>
      <c r="H26" s="31"/>
      <c r="I26" s="34"/>
    </row>
    <row r="27" spans="1:12" x14ac:dyDescent="0.2">
      <c r="A27" s="16" t="s">
        <v>16</v>
      </c>
      <c r="B27" s="35">
        <v>12646381.41</v>
      </c>
      <c r="C27" s="7">
        <v>0</v>
      </c>
      <c r="D27" s="7">
        <v>0</v>
      </c>
      <c r="E27" s="31">
        <f>B27-C27</f>
        <v>12646381.41</v>
      </c>
      <c r="F27" s="7">
        <v>1062272.78</v>
      </c>
      <c r="G27" s="7">
        <v>836088.58</v>
      </c>
      <c r="H27" s="7">
        <f>F27-D14</f>
        <v>541076.83000000007</v>
      </c>
      <c r="I27" s="7">
        <f>G27-E14</f>
        <v>408103.85</v>
      </c>
    </row>
    <row r="28" spans="1:12" x14ac:dyDescent="0.2">
      <c r="A28" s="16" t="s">
        <v>17</v>
      </c>
      <c r="B28" s="35">
        <v>20323635.090000004</v>
      </c>
      <c r="C28" s="7">
        <v>0</v>
      </c>
      <c r="D28" s="7">
        <v>0</v>
      </c>
      <c r="E28" s="31">
        <f t="shared" ref="E28:E34" si="4">B28-C28</f>
        <v>20323635.090000004</v>
      </c>
      <c r="F28" s="7">
        <v>1351349.35</v>
      </c>
      <c r="G28" s="7">
        <v>2415782.75</v>
      </c>
      <c r="H28" s="7">
        <f t="shared" ref="H28:I28" si="5">F28-D15</f>
        <v>698694.01000000013</v>
      </c>
      <c r="I28" s="7">
        <f t="shared" si="5"/>
        <v>1184872.04</v>
      </c>
    </row>
    <row r="29" spans="1:12" x14ac:dyDescent="0.2">
      <c r="A29" s="16" t="s">
        <v>18</v>
      </c>
      <c r="B29" s="31">
        <v>35621713.549999997</v>
      </c>
      <c r="C29" s="7">
        <v>0</v>
      </c>
      <c r="D29" s="7">
        <v>0</v>
      </c>
      <c r="E29" s="31">
        <f t="shared" si="4"/>
        <v>35621713.549999997</v>
      </c>
      <c r="F29" s="7">
        <v>2450815.21</v>
      </c>
      <c r="G29" s="7">
        <v>3967514.59</v>
      </c>
      <c r="H29" s="7">
        <f t="shared" ref="H29:I29" si="6">F29-D16</f>
        <v>1264434.67</v>
      </c>
      <c r="I29" s="7">
        <f t="shared" si="6"/>
        <v>1944730.2299999997</v>
      </c>
    </row>
    <row r="30" spans="1:12" x14ac:dyDescent="0.2">
      <c r="A30" s="16" t="s">
        <v>21</v>
      </c>
      <c r="B30" s="31">
        <v>36174203.159999996</v>
      </c>
      <c r="C30" s="7">
        <v>0</v>
      </c>
      <c r="D30" s="7">
        <v>0</v>
      </c>
      <c r="E30" s="31">
        <f t="shared" si="4"/>
        <v>36174203.159999996</v>
      </c>
      <c r="F30" s="7">
        <v>2468445.81</v>
      </c>
      <c r="G30" s="7">
        <v>4091550.21</v>
      </c>
      <c r="H30" s="7">
        <f t="shared" ref="H30:I30" si="7">F30-D17</f>
        <v>1274163.1400000001</v>
      </c>
      <c r="I30" s="7">
        <f t="shared" si="7"/>
        <v>2005834.8699999999</v>
      </c>
    </row>
    <row r="31" spans="1:12" x14ac:dyDescent="0.2">
      <c r="A31" s="16" t="s">
        <v>22</v>
      </c>
      <c r="B31" s="31">
        <v>38703885.419999987</v>
      </c>
      <c r="C31" s="7">
        <v>0</v>
      </c>
      <c r="D31" s="7">
        <v>0</v>
      </c>
      <c r="E31" s="31">
        <f t="shared" si="4"/>
        <v>38703885.419999987</v>
      </c>
      <c r="F31" s="7">
        <v>2564617.61</v>
      </c>
      <c r="G31" s="7">
        <v>4623687.3099999996</v>
      </c>
      <c r="H31" s="7">
        <f t="shared" ref="H31:I31" si="8">F31-D18</f>
        <v>1326227.48</v>
      </c>
      <c r="I31" s="7">
        <f t="shared" si="8"/>
        <v>2267924.9799999995</v>
      </c>
    </row>
    <row r="32" spans="1:12" x14ac:dyDescent="0.2">
      <c r="A32" s="16"/>
      <c r="B32" s="35"/>
      <c r="C32" s="7"/>
      <c r="D32" s="7"/>
      <c r="E32" s="31"/>
      <c r="F32" s="7"/>
      <c r="G32" s="7"/>
      <c r="H32" s="7"/>
      <c r="I32" s="7"/>
    </row>
    <row r="33" spans="1:9" x14ac:dyDescent="0.2">
      <c r="A33" s="16" t="s">
        <v>23</v>
      </c>
      <c r="B33" s="34">
        <v>35087270.940000005</v>
      </c>
      <c r="C33" s="7">
        <v>0</v>
      </c>
      <c r="D33" s="7">
        <v>0</v>
      </c>
      <c r="E33" s="31">
        <f t="shared" si="4"/>
        <v>35087270.940000005</v>
      </c>
      <c r="F33" s="7">
        <v>960882.51</v>
      </c>
      <c r="G33" s="7">
        <v>3984504.81</v>
      </c>
      <c r="H33" s="7">
        <f t="shared" ref="H33:I33" si="9">F33-D20</f>
        <v>499096.08</v>
      </c>
      <c r="I33" s="7">
        <f t="shared" si="9"/>
        <v>1973597.58</v>
      </c>
    </row>
    <row r="34" spans="1:9" x14ac:dyDescent="0.2">
      <c r="A34" s="16" t="s">
        <v>24</v>
      </c>
      <c r="B34" s="34">
        <v>13622478.950000001</v>
      </c>
      <c r="C34" s="7">
        <v>0</v>
      </c>
      <c r="D34" s="7">
        <v>0</v>
      </c>
      <c r="E34" s="31">
        <f t="shared" si="4"/>
        <v>13622478.950000001</v>
      </c>
      <c r="F34" s="7">
        <v>2182331.34</v>
      </c>
      <c r="G34" s="7">
        <v>1417258.72</v>
      </c>
      <c r="H34" s="7">
        <f t="shared" ref="H34:I34" si="10">F34-D21</f>
        <v>1121804.7499999998</v>
      </c>
      <c r="I34" s="7">
        <f t="shared" si="10"/>
        <v>677990.28</v>
      </c>
    </row>
  </sheetData>
  <mergeCells count="4">
    <mergeCell ref="E3:H3"/>
    <mergeCell ref="F6:H6"/>
    <mergeCell ref="B3:D3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WC025</vt:lpstr>
      <vt:lpstr>Sheet1</vt:lpstr>
    </vt:vector>
  </TitlesOfParts>
  <Company>PAWC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Rene Cahill</cp:lastModifiedBy>
  <cp:lastPrinted>2021-03-30T13:13:34Z</cp:lastPrinted>
  <dcterms:created xsi:type="dcterms:W3CDTF">2007-08-30T12:04:18Z</dcterms:created>
  <dcterms:modified xsi:type="dcterms:W3CDTF">2022-06-01T10:21:21Z</dcterms:modified>
</cp:coreProperties>
</file>