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etro\Desktop\12. June 2019\"/>
    </mc:Choice>
  </mc:AlternateContent>
  <xr:revisionPtr revIDLastSave="0" documentId="13_ncr:1_{5B574746-129A-44B4-94C7-97AE7DC06744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2018-19 FY" sheetId="16" r:id="rId1"/>
    <sheet name="Material Problems" sheetId="17" r:id="rId2"/>
  </sheets>
  <definedNames>
    <definedName name="_xlnm.Print_Area" localSheetId="0">'2018-19 FY'!$A$1:$O$46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9" i="16" l="1"/>
  <c r="C29" i="16"/>
  <c r="D29" i="16"/>
  <c r="E29" i="16"/>
  <c r="N30" i="16" l="1"/>
  <c r="N31" i="16"/>
  <c r="N32" i="16"/>
  <c r="G29" i="16"/>
  <c r="H29" i="16"/>
  <c r="I29" i="16"/>
  <c r="J29" i="16"/>
  <c r="K29" i="16"/>
  <c r="L29" i="16"/>
  <c r="M29" i="16"/>
  <c r="F29" i="16"/>
  <c r="B5" i="16"/>
  <c r="N29" i="16" l="1"/>
  <c r="H15" i="16"/>
  <c r="I15" i="16"/>
  <c r="J15" i="16"/>
  <c r="K15" i="16"/>
  <c r="L15" i="16"/>
  <c r="M15" i="16"/>
  <c r="C16" i="16"/>
  <c r="B16" i="16"/>
  <c r="N17" i="16"/>
  <c r="N18" i="16"/>
  <c r="N19" i="16"/>
  <c r="F16" i="16" l="1"/>
  <c r="G16" i="16"/>
  <c r="H16" i="16"/>
  <c r="I16" i="16"/>
  <c r="J16" i="16"/>
  <c r="K16" i="16"/>
  <c r="L16" i="16"/>
  <c r="M16" i="16"/>
  <c r="E16" i="16"/>
  <c r="D16" i="16"/>
  <c r="B12" i="16" l="1"/>
  <c r="O15" i="16" l="1"/>
  <c r="B20" i="16"/>
  <c r="C15" i="16" s="1"/>
  <c r="N24" i="16" l="1"/>
  <c r="N23" i="16"/>
  <c r="B14" i="16"/>
  <c r="B22" i="16" s="1"/>
  <c r="N13" i="16"/>
  <c r="N14" i="16" s="1"/>
  <c r="B21" i="16" l="1"/>
  <c r="C20" i="16"/>
  <c r="D15" i="16" s="1"/>
  <c r="C12" i="16" l="1"/>
  <c r="C14" i="16" s="1"/>
  <c r="C21" i="16" s="1"/>
  <c r="D20" i="16"/>
  <c r="E15" i="16" s="1"/>
  <c r="D12" i="16" l="1"/>
  <c r="D14" i="16" s="1"/>
  <c r="D21" i="16" s="1"/>
  <c r="C22" i="16"/>
  <c r="D22" i="16" l="1"/>
  <c r="E20" i="16" l="1"/>
  <c r="F15" i="16" s="1"/>
  <c r="N16" i="16"/>
  <c r="B6" i="16" s="1"/>
  <c r="F20" i="16" l="1"/>
  <c r="G15" i="16" s="1"/>
  <c r="B7" i="16"/>
  <c r="D7" i="16"/>
  <c r="N20" i="16"/>
  <c r="N21" i="16" s="1"/>
  <c r="E12" i="16"/>
  <c r="E14" i="16" s="1"/>
  <c r="G20" i="16" l="1"/>
  <c r="F12" i="16"/>
  <c r="F14" i="16" s="1"/>
  <c r="E22" i="16"/>
  <c r="E21" i="16"/>
  <c r="G12" i="16" l="1"/>
  <c r="G14" i="16" s="1"/>
  <c r="G22" i="16" s="1"/>
  <c r="H20" i="16"/>
  <c r="H12" i="16"/>
  <c r="H14" i="16" s="1"/>
  <c r="F21" i="16"/>
  <c r="F22" i="16"/>
  <c r="G21" i="16" l="1"/>
  <c r="I20" i="16"/>
  <c r="I12" i="16"/>
  <c r="I14" i="16" s="1"/>
  <c r="H21" i="16"/>
  <c r="H22" i="16"/>
  <c r="I21" i="16" l="1"/>
  <c r="I22" i="16"/>
  <c r="J20" i="16"/>
  <c r="J12" i="16"/>
  <c r="J14" i="16" s="1"/>
  <c r="K20" i="16" l="1"/>
  <c r="K12" i="16"/>
  <c r="K14" i="16" s="1"/>
  <c r="J22" i="16"/>
  <c r="J21" i="16"/>
  <c r="K22" i="16" l="1"/>
  <c r="K21" i="16"/>
  <c r="L20" i="16"/>
  <c r="L12" i="16"/>
  <c r="L14" i="16" s="1"/>
  <c r="M20" i="16" l="1"/>
  <c r="N15" i="16" s="1"/>
  <c r="M12" i="16"/>
  <c r="M14" i="16" s="1"/>
  <c r="L22" i="16"/>
  <c r="M22" i="16" s="1"/>
  <c r="L21" i="16"/>
  <c r="M21" i="16" l="1"/>
</calcChain>
</file>

<file path=xl/sharedStrings.xml><?xml version="1.0" encoding="utf-8"?>
<sst xmlns="http://schemas.openxmlformats.org/spreadsheetml/2006/main" count="842" uniqueCount="562">
  <si>
    <t xml:space="preserve">Available Balance </t>
  </si>
  <si>
    <t>Financial Year</t>
  </si>
  <si>
    <t>Monthly Report as per the Division of Revenue Act</t>
  </si>
  <si>
    <t>Municipality Name</t>
  </si>
  <si>
    <t>Accumulated Expenditure</t>
  </si>
  <si>
    <t>Month End</t>
  </si>
  <si>
    <t>May</t>
  </si>
  <si>
    <t>Financial Accounting for Grant Funds Received and Expended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</si>
  <si>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</si>
  <si>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</si>
  <si>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</si>
  <si>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</si>
  <si>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</si>
  <si>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</si>
  <si>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</si>
  <si>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</si>
  <si>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</si>
  <si>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</si>
  <si>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June</t>
  </si>
  <si>
    <t>Total</t>
  </si>
  <si>
    <t>Received Prior Months ( Current Financial Year)</t>
  </si>
  <si>
    <t>Received in the Current Month</t>
  </si>
  <si>
    <t>Total EPWP funds Received</t>
  </si>
  <si>
    <t>Spent Prior Months ( Current Financial  year)</t>
  </si>
  <si>
    <t>Spent in the Current Month</t>
  </si>
  <si>
    <t>Accumulated  EPWP Expenditure</t>
  </si>
  <si>
    <t>Total EPWP funds Received and Not Spent</t>
  </si>
  <si>
    <t>Funds Currently Committed but Not Spent</t>
  </si>
  <si>
    <t>Scheduled Transfers Withheld</t>
  </si>
  <si>
    <t>(Print Name Below)</t>
  </si>
  <si>
    <t xml:space="preserve">, The Accounting Officer or Delegate certify that the above information is correct </t>
  </si>
  <si>
    <t>Certify that this report is correct and that this report has been submitted electronically as required.</t>
  </si>
  <si>
    <t xml:space="preserve"> </t>
  </si>
  <si>
    <t>Signed……………………………………………………..</t>
  </si>
  <si>
    <t>Approved Rollover</t>
  </si>
  <si>
    <t>Expenditure on Approved Rollover</t>
  </si>
  <si>
    <t xml:space="preserve">Expenditure as % of received amount </t>
  </si>
  <si>
    <t>BUF</t>
  </si>
  <si>
    <t xml:space="preserve"> Buffalo City</t>
  </si>
  <si>
    <t>NMA</t>
  </si>
  <si>
    <t xml:space="preserve"> Nelson Mandela Bay</t>
  </si>
  <si>
    <t>EC101</t>
  </si>
  <si>
    <t xml:space="preserve"> Dr Beyers Naude</t>
  </si>
  <si>
    <t>EC102</t>
  </si>
  <si>
    <t xml:space="preserve"> Blue Crane Route</t>
  </si>
  <si>
    <t>EC104</t>
  </si>
  <si>
    <t xml:space="preserve"> Makana</t>
  </si>
  <si>
    <t>EC105</t>
  </si>
  <si>
    <t xml:space="preserve"> Ndlambe</t>
  </si>
  <si>
    <t>EC106</t>
  </si>
  <si>
    <t xml:space="preserve"> Sundays River Valley</t>
  </si>
  <si>
    <t>EC108</t>
  </si>
  <si>
    <t xml:space="preserve"> Kouga</t>
  </si>
  <si>
    <t>EC109</t>
  </si>
  <si>
    <t xml:space="preserve"> Kou-Kamma</t>
  </si>
  <si>
    <t>DC10</t>
  </si>
  <si>
    <t>Sarah Baartman District Municipality</t>
  </si>
  <si>
    <t>EC121</t>
  </si>
  <si>
    <t xml:space="preserve"> Mbhashe</t>
  </si>
  <si>
    <t>EC122</t>
  </si>
  <si>
    <t xml:space="preserve"> Mnquma</t>
  </si>
  <si>
    <t>EC123</t>
  </si>
  <si>
    <t xml:space="preserve"> Great Kei</t>
  </si>
  <si>
    <t>EC124</t>
  </si>
  <si>
    <t xml:space="preserve"> Amahlathi</t>
  </si>
  <si>
    <t>EC126</t>
  </si>
  <si>
    <t xml:space="preserve"> Ngqushwa</t>
  </si>
  <si>
    <t>EC129</t>
  </si>
  <si>
    <t xml:space="preserve"> Raymond Mhlaba</t>
  </si>
  <si>
    <t>DC12</t>
  </si>
  <si>
    <t>EC131</t>
  </si>
  <si>
    <t xml:space="preserve"> Inxuba Yethemba</t>
  </si>
  <si>
    <t>EC135</t>
  </si>
  <si>
    <t xml:space="preserve"> Intsika Yethu</t>
  </si>
  <si>
    <t>EC136</t>
  </si>
  <si>
    <t xml:space="preserve"> Emalahleni</t>
  </si>
  <si>
    <t>EC137</t>
  </si>
  <si>
    <t xml:space="preserve"> Engcobo</t>
  </si>
  <si>
    <t>EC138</t>
  </si>
  <si>
    <t xml:space="preserve"> Sakhisizwe</t>
  </si>
  <si>
    <t>EC139</t>
  </si>
  <si>
    <t xml:space="preserve"> Enoch Mgijima</t>
  </si>
  <si>
    <t>DC13</t>
  </si>
  <si>
    <t xml:space="preserve"> Chris Hani District Municipality</t>
  </si>
  <si>
    <t>EC141</t>
  </si>
  <si>
    <t xml:space="preserve"> Elundini</t>
  </si>
  <si>
    <t>EC142</t>
  </si>
  <si>
    <t xml:space="preserve"> Senqu</t>
  </si>
  <si>
    <t>EC145</t>
  </si>
  <si>
    <t xml:space="preserve"> Walter Sisulu</t>
  </si>
  <si>
    <t>DC14</t>
  </si>
  <si>
    <t xml:space="preserve"> Joe Gqabi District Municipality</t>
  </si>
  <si>
    <t>EC153</t>
  </si>
  <si>
    <t xml:space="preserve"> Ngquza Hill</t>
  </si>
  <si>
    <t>EC154</t>
  </si>
  <si>
    <t xml:space="preserve"> Port St Johns</t>
  </si>
  <si>
    <t>EC157</t>
  </si>
  <si>
    <t xml:space="preserve"> King Sabata Dalindyebo</t>
  </si>
  <si>
    <t>DC15</t>
  </si>
  <si>
    <t xml:space="preserve"> O.R. Tambo District Municipality</t>
  </si>
  <si>
    <t>EC441</t>
  </si>
  <si>
    <t xml:space="preserve"> Matatiele</t>
  </si>
  <si>
    <t>EC442</t>
  </si>
  <si>
    <t xml:space="preserve"> Umzimvubu</t>
  </si>
  <si>
    <t>EC443</t>
  </si>
  <si>
    <t xml:space="preserve"> Mbizana</t>
  </si>
  <si>
    <t>EC444</t>
  </si>
  <si>
    <t xml:space="preserve"> Ntabankulu</t>
  </si>
  <si>
    <t>DC44</t>
  </si>
  <si>
    <t xml:space="preserve"> Alfred Nzo District Municipality</t>
  </si>
  <si>
    <t>MAN</t>
  </si>
  <si>
    <t xml:space="preserve">Mangaung </t>
  </si>
  <si>
    <t>FS161</t>
  </si>
  <si>
    <t xml:space="preserve"> Letsemeng</t>
  </si>
  <si>
    <t>FS162</t>
  </si>
  <si>
    <t xml:space="preserve"> Kopanong</t>
  </si>
  <si>
    <t>FS163</t>
  </si>
  <si>
    <t xml:space="preserve"> Mohokare</t>
  </si>
  <si>
    <t>DC16</t>
  </si>
  <si>
    <t>FS181</t>
  </si>
  <si>
    <t xml:space="preserve"> Masilonyana</t>
  </si>
  <si>
    <t>FS182</t>
  </si>
  <si>
    <t xml:space="preserve"> Tokologo</t>
  </si>
  <si>
    <t>FS183</t>
  </si>
  <si>
    <t xml:space="preserve"> Tswelopele</t>
  </si>
  <si>
    <t>FS184</t>
  </si>
  <si>
    <t xml:space="preserve"> Matjhabeng</t>
  </si>
  <si>
    <t>FS185</t>
  </si>
  <si>
    <t xml:space="preserve"> Nala</t>
  </si>
  <si>
    <t>DC18</t>
  </si>
  <si>
    <t xml:space="preserve"> Lejweleputswa District Municipality</t>
  </si>
  <si>
    <t>FS191</t>
  </si>
  <si>
    <t xml:space="preserve"> Setsoto</t>
  </si>
  <si>
    <t>FS192</t>
  </si>
  <si>
    <t xml:space="preserve"> Dihlabeng</t>
  </si>
  <si>
    <t>FS193</t>
  </si>
  <si>
    <t xml:space="preserve"> Nketoana</t>
  </si>
  <si>
    <t>FS194</t>
  </si>
  <si>
    <t xml:space="preserve"> Maluti-a-Phofung</t>
  </si>
  <si>
    <t>FS195</t>
  </si>
  <si>
    <t xml:space="preserve"> Phumelela</t>
  </si>
  <si>
    <t>FS196</t>
  </si>
  <si>
    <t xml:space="preserve"> Mantsopa</t>
  </si>
  <si>
    <t>DC19</t>
  </si>
  <si>
    <t xml:space="preserve"> Thabo Mofutsanyana District Municipality</t>
  </si>
  <si>
    <t>FS201</t>
  </si>
  <si>
    <t xml:space="preserve"> Moqhaka</t>
  </si>
  <si>
    <t>FS203</t>
  </si>
  <si>
    <t xml:space="preserve"> Ngwathe</t>
  </si>
  <si>
    <t>FS204</t>
  </si>
  <si>
    <t xml:space="preserve"> Metsimaholo</t>
  </si>
  <si>
    <t>FS205</t>
  </si>
  <si>
    <t xml:space="preserve"> Mafube</t>
  </si>
  <si>
    <t>DC20</t>
  </si>
  <si>
    <t xml:space="preserve"> Fezile Dabi District Municipality</t>
  </si>
  <si>
    <t>EKU</t>
  </si>
  <si>
    <t>JHB</t>
  </si>
  <si>
    <t>City of Johannesburg</t>
  </si>
  <si>
    <t>TSH</t>
  </si>
  <si>
    <t>City of Tshwane</t>
  </si>
  <si>
    <t>GT421</t>
  </si>
  <si>
    <t xml:space="preserve"> Emfuleni</t>
  </si>
  <si>
    <t>GT422</t>
  </si>
  <si>
    <t xml:space="preserve"> Midvaal</t>
  </si>
  <si>
    <t>GT423</t>
  </si>
  <si>
    <t xml:space="preserve"> Lesedi</t>
  </si>
  <si>
    <t>DC42</t>
  </si>
  <si>
    <t xml:space="preserve"> Sedibeng District Municipality</t>
  </si>
  <si>
    <t>GT481</t>
  </si>
  <si>
    <t xml:space="preserve"> Mogale City</t>
  </si>
  <si>
    <t>GT484</t>
  </si>
  <si>
    <t xml:space="preserve"> Merafong City</t>
  </si>
  <si>
    <t>GT485</t>
  </si>
  <si>
    <t xml:space="preserve"> Rand West City</t>
  </si>
  <si>
    <t>DC48</t>
  </si>
  <si>
    <t xml:space="preserve"> West Rand District Municipality</t>
  </si>
  <si>
    <t>ETH</t>
  </si>
  <si>
    <t>eThekwini</t>
  </si>
  <si>
    <t>KZN212</t>
  </si>
  <si>
    <t>uMdoni</t>
  </si>
  <si>
    <t>KZN213</t>
  </si>
  <si>
    <t>uMzumbe</t>
  </si>
  <si>
    <t>KZN214</t>
  </si>
  <si>
    <t>uMuziwabantu</t>
  </si>
  <si>
    <t>KZN216</t>
  </si>
  <si>
    <t>Ray Nkonyeni</t>
  </si>
  <si>
    <t>DC21</t>
  </si>
  <si>
    <t>Ugu District Municipality</t>
  </si>
  <si>
    <t>KZN221</t>
  </si>
  <si>
    <t xml:space="preserve"> uMshwathi</t>
  </si>
  <si>
    <t>KZN222</t>
  </si>
  <si>
    <t xml:space="preserve"> uMngeni</t>
  </si>
  <si>
    <t>KZN223</t>
  </si>
  <si>
    <t xml:space="preserve"> Mpofana</t>
  </si>
  <si>
    <t>KZN224</t>
  </si>
  <si>
    <t xml:space="preserve"> iMpendle</t>
  </si>
  <si>
    <t>KZN225</t>
  </si>
  <si>
    <t xml:space="preserve"> Msunduzi</t>
  </si>
  <si>
    <t>KZN226</t>
  </si>
  <si>
    <t xml:space="preserve"> Mkhambathini</t>
  </si>
  <si>
    <t>KZN227</t>
  </si>
  <si>
    <t xml:space="preserve"> Richmond</t>
  </si>
  <si>
    <t>DC22</t>
  </si>
  <si>
    <t xml:space="preserve"> uMgungundlovu District Municipality</t>
  </si>
  <si>
    <t>KZN235</t>
  </si>
  <si>
    <t xml:space="preserve"> Okhahlamba</t>
  </si>
  <si>
    <t>KZN237</t>
  </si>
  <si>
    <t xml:space="preserve"> iNkosi Langalibalele </t>
  </si>
  <si>
    <t>KZN238</t>
  </si>
  <si>
    <t xml:space="preserve"> Alfred Duma</t>
  </si>
  <si>
    <t>DC23</t>
  </si>
  <si>
    <t xml:space="preserve"> uThukela District Municipality</t>
  </si>
  <si>
    <t>KZN241</t>
  </si>
  <si>
    <t xml:space="preserve"> eNdumeni</t>
  </si>
  <si>
    <t>KZN242</t>
  </si>
  <si>
    <t xml:space="preserve"> Nquthu</t>
  </si>
  <si>
    <t>KZN244</t>
  </si>
  <si>
    <t xml:space="preserve"> uMsinga</t>
  </si>
  <si>
    <t>KZN245</t>
  </si>
  <si>
    <t xml:space="preserve"> uMvoti</t>
  </si>
  <si>
    <t>DC24</t>
  </si>
  <si>
    <t xml:space="preserve"> uMzinyathi District Municipality</t>
  </si>
  <si>
    <t>KZN252</t>
  </si>
  <si>
    <t xml:space="preserve"> Newcastle</t>
  </si>
  <si>
    <t>KZN253</t>
  </si>
  <si>
    <t xml:space="preserve"> eMadlangeni</t>
  </si>
  <si>
    <t>KZN254</t>
  </si>
  <si>
    <t xml:space="preserve"> Dannhauser</t>
  </si>
  <si>
    <t>DC25</t>
  </si>
  <si>
    <t xml:space="preserve"> Amajuba District Municipality</t>
  </si>
  <si>
    <t>KZN261</t>
  </si>
  <si>
    <t xml:space="preserve"> eDumbe</t>
  </si>
  <si>
    <t>KZN262</t>
  </si>
  <si>
    <t xml:space="preserve"> uPhongolo</t>
  </si>
  <si>
    <t>KZN263</t>
  </si>
  <si>
    <t xml:space="preserve"> AbaQulusi</t>
  </si>
  <si>
    <t>KZN265</t>
  </si>
  <si>
    <t xml:space="preserve"> Nongoma</t>
  </si>
  <si>
    <t>KZN266</t>
  </si>
  <si>
    <t xml:space="preserve"> Ulundi</t>
  </si>
  <si>
    <t>DC26</t>
  </si>
  <si>
    <t xml:space="preserve"> Zululand District Municipality</t>
  </si>
  <si>
    <t>KZN271</t>
  </si>
  <si>
    <t xml:space="preserve"> uMhlabuyalingana</t>
  </si>
  <si>
    <t>KZN272</t>
  </si>
  <si>
    <t xml:space="preserve"> Jozini</t>
  </si>
  <si>
    <t>KZN275</t>
  </si>
  <si>
    <t xml:space="preserve"> Mtubatuba</t>
  </si>
  <si>
    <t>KZN276</t>
  </si>
  <si>
    <t xml:space="preserve"> Big Five Hlabisa</t>
  </si>
  <si>
    <t>DC27</t>
  </si>
  <si>
    <t xml:space="preserve"> uMkhanyakude District Municipality</t>
  </si>
  <si>
    <t>KZN281</t>
  </si>
  <si>
    <t xml:space="preserve"> uMfolozi</t>
  </si>
  <si>
    <t>KZN282</t>
  </si>
  <si>
    <t xml:space="preserve"> uMhlathuze</t>
  </si>
  <si>
    <t>KZN284</t>
  </si>
  <si>
    <t xml:space="preserve"> uMlalazi</t>
  </si>
  <si>
    <t>KZN285</t>
  </si>
  <si>
    <t xml:space="preserve"> Mthonjaneni</t>
  </si>
  <si>
    <t>KZN286</t>
  </si>
  <si>
    <t xml:space="preserve"> Nkandla</t>
  </si>
  <si>
    <t>DC28</t>
  </si>
  <si>
    <t xml:space="preserve"> King Cetshwayo District Municipality</t>
  </si>
  <si>
    <t>KZN291</t>
  </si>
  <si>
    <t xml:space="preserve"> Mandeni</t>
  </si>
  <si>
    <t>KZN292</t>
  </si>
  <si>
    <t xml:space="preserve"> KwaDukuza</t>
  </si>
  <si>
    <t>KZN293</t>
  </si>
  <si>
    <t xml:space="preserve"> Ndwedwe</t>
  </si>
  <si>
    <t>KZN294</t>
  </si>
  <si>
    <t xml:space="preserve"> Maphumulo</t>
  </si>
  <si>
    <t>DC29</t>
  </si>
  <si>
    <t xml:space="preserve"> iLembe District Municipality</t>
  </si>
  <si>
    <t>KZN433</t>
  </si>
  <si>
    <t xml:space="preserve"> Greater Kokstad</t>
  </si>
  <si>
    <t>KZN434</t>
  </si>
  <si>
    <t xml:space="preserve"> uBuhlebezwe</t>
  </si>
  <si>
    <t>KZN435</t>
  </si>
  <si>
    <t xml:space="preserve"> uMzimkhulu</t>
  </si>
  <si>
    <t>KZN436</t>
  </si>
  <si>
    <t xml:space="preserve"> Dr Nkosazana Dlamini Zuma</t>
  </si>
  <si>
    <t>DC43</t>
  </si>
  <si>
    <t xml:space="preserve"> Harry Gwala District Municipality</t>
  </si>
  <si>
    <t>LIM331</t>
  </si>
  <si>
    <t xml:space="preserve"> Greater Giyani</t>
  </si>
  <si>
    <t>LIM332</t>
  </si>
  <si>
    <t xml:space="preserve"> Greater Letaba</t>
  </si>
  <si>
    <t>LIM333</t>
  </si>
  <si>
    <t xml:space="preserve"> Greater Tzaneen</t>
  </si>
  <si>
    <t>LIM334</t>
  </si>
  <si>
    <t xml:space="preserve"> Ba-Phalaborwa</t>
  </si>
  <si>
    <t>LIM335</t>
  </si>
  <si>
    <t xml:space="preserve"> Maruleng</t>
  </si>
  <si>
    <t>DC33</t>
  </si>
  <si>
    <t xml:space="preserve"> Mopani District Municipality</t>
  </si>
  <si>
    <t>LIM341</t>
  </si>
  <si>
    <t>LIM343</t>
  </si>
  <si>
    <t>LIM344</t>
  </si>
  <si>
    <t>Makhado</t>
  </si>
  <si>
    <t>LIM345</t>
  </si>
  <si>
    <t>DC34</t>
  </si>
  <si>
    <t>Vhembe District Municipality</t>
  </si>
  <si>
    <t>LIM351</t>
  </si>
  <si>
    <t xml:space="preserve">Blouberg </t>
  </si>
  <si>
    <t>LIM353</t>
  </si>
  <si>
    <t>Molemole</t>
  </si>
  <si>
    <t>LIM354</t>
  </si>
  <si>
    <t xml:space="preserve">Polokwane </t>
  </si>
  <si>
    <t>LIM355</t>
  </si>
  <si>
    <t>Lepele-Nkumpi</t>
  </si>
  <si>
    <t>DC35</t>
  </si>
  <si>
    <t>Capricorn District Municipality</t>
  </si>
  <si>
    <t>LIM361</t>
  </si>
  <si>
    <t xml:space="preserve"> Thabazimbi</t>
  </si>
  <si>
    <t>LIM362</t>
  </si>
  <si>
    <t xml:space="preserve"> Lephalale</t>
  </si>
  <si>
    <t>LIM366</t>
  </si>
  <si>
    <t xml:space="preserve"> Bela-Bela</t>
  </si>
  <si>
    <t>LIM367</t>
  </si>
  <si>
    <t xml:space="preserve"> Mogalakwena</t>
  </si>
  <si>
    <t>LIM368</t>
  </si>
  <si>
    <t>DC36</t>
  </si>
  <si>
    <t xml:space="preserve"> Waterberg District Municipality</t>
  </si>
  <si>
    <t>LIM471</t>
  </si>
  <si>
    <t xml:space="preserve"> Ephraim Mogale</t>
  </si>
  <si>
    <t>LIM472</t>
  </si>
  <si>
    <t xml:space="preserve"> Elias Motsoaledi</t>
  </si>
  <si>
    <t>LIM473</t>
  </si>
  <si>
    <t xml:space="preserve"> Makhuduthamaga</t>
  </si>
  <si>
    <t>LIM476</t>
  </si>
  <si>
    <t>DC47</t>
  </si>
  <si>
    <t xml:space="preserve"> Sekhukhune District Municipality</t>
  </si>
  <si>
    <t>MP301</t>
  </si>
  <si>
    <t>Chief Albert Luthuli</t>
  </si>
  <si>
    <t>MP302</t>
  </si>
  <si>
    <t>Msukaligwa</t>
  </si>
  <si>
    <t>MP303</t>
  </si>
  <si>
    <t>Mkhondo</t>
  </si>
  <si>
    <t>MP304</t>
  </si>
  <si>
    <t>MP305</t>
  </si>
  <si>
    <t>Lekwa</t>
  </si>
  <si>
    <t>MP306</t>
  </si>
  <si>
    <t>Dipaleseng</t>
  </si>
  <si>
    <t>MP307</t>
  </si>
  <si>
    <t>Govan Mbeki</t>
  </si>
  <si>
    <t>DC30</t>
  </si>
  <si>
    <t>Gert Sibande District Municipality</t>
  </si>
  <si>
    <t>MP311</t>
  </si>
  <si>
    <t>Victor Khanye</t>
  </si>
  <si>
    <t>MP312</t>
  </si>
  <si>
    <t>Emalahleni</t>
  </si>
  <si>
    <t>MP313</t>
  </si>
  <si>
    <t>Steve Tshwete</t>
  </si>
  <si>
    <t>MP314</t>
  </si>
  <si>
    <t>Emakhazeni</t>
  </si>
  <si>
    <t>MP315</t>
  </si>
  <si>
    <t>Thembisile Hani</t>
  </si>
  <si>
    <t>MP316</t>
  </si>
  <si>
    <t>Dr JS Moroka</t>
  </si>
  <si>
    <t>DC31</t>
  </si>
  <si>
    <t>Nkangala District Municipality</t>
  </si>
  <si>
    <t>MP321</t>
  </si>
  <si>
    <t>Thaba Chweu</t>
  </si>
  <si>
    <t>MP324</t>
  </si>
  <si>
    <t>Nkomazi</t>
  </si>
  <si>
    <t>MP325</t>
  </si>
  <si>
    <t>Bushbuckridge</t>
  </si>
  <si>
    <t>MP326</t>
  </si>
  <si>
    <t>City of Mbombela</t>
  </si>
  <si>
    <t>DC32</t>
  </si>
  <si>
    <t>Ehlanzeni District Municipality</t>
  </si>
  <si>
    <t>NC061</t>
  </si>
  <si>
    <t xml:space="preserve"> Richtersveld</t>
  </si>
  <si>
    <t>NC062</t>
  </si>
  <si>
    <t xml:space="preserve"> Nama Khoi</t>
  </si>
  <si>
    <t>NC064</t>
  </si>
  <si>
    <t xml:space="preserve"> Kamiesberg</t>
  </si>
  <si>
    <t>NC065</t>
  </si>
  <si>
    <t xml:space="preserve"> Hantam</t>
  </si>
  <si>
    <t>NC066</t>
  </si>
  <si>
    <t xml:space="preserve"> Karoo Hoogland</t>
  </si>
  <si>
    <t>NC067</t>
  </si>
  <si>
    <t xml:space="preserve"> Khâi-Ma</t>
  </si>
  <si>
    <t>DC6</t>
  </si>
  <si>
    <t xml:space="preserve"> Namakwa District Municipality</t>
  </si>
  <si>
    <t>NC071</t>
  </si>
  <si>
    <t xml:space="preserve"> Ubuntu</t>
  </si>
  <si>
    <t>NC072</t>
  </si>
  <si>
    <t xml:space="preserve"> Umsobomvu</t>
  </si>
  <si>
    <t>NC073</t>
  </si>
  <si>
    <t xml:space="preserve"> Emthanjeni</t>
  </si>
  <si>
    <t>NC074</t>
  </si>
  <si>
    <t xml:space="preserve"> Kareeberg</t>
  </si>
  <si>
    <t>NC075</t>
  </si>
  <si>
    <t xml:space="preserve"> Renosterberg</t>
  </si>
  <si>
    <t>NC076</t>
  </si>
  <si>
    <t xml:space="preserve"> Thembelihle</t>
  </si>
  <si>
    <t>NC077</t>
  </si>
  <si>
    <t xml:space="preserve"> Siyathemba</t>
  </si>
  <si>
    <t>NC078</t>
  </si>
  <si>
    <t xml:space="preserve"> Siyancuma</t>
  </si>
  <si>
    <t>DC7</t>
  </si>
  <si>
    <t xml:space="preserve"> Pixley Ka Seme District Municipality</t>
  </si>
  <si>
    <t>NC082</t>
  </si>
  <si>
    <t xml:space="preserve"> !Kai !Garib</t>
  </si>
  <si>
    <t>NC084</t>
  </si>
  <si>
    <t xml:space="preserve"> !Kheis</t>
  </si>
  <si>
    <t>NC085</t>
  </si>
  <si>
    <t xml:space="preserve"> Tsantsabane</t>
  </si>
  <si>
    <t>NC086</t>
  </si>
  <si>
    <t xml:space="preserve"> Kgatelopele</t>
  </si>
  <si>
    <t>NC087</t>
  </si>
  <si>
    <t xml:space="preserve"> Dawid Kruiper</t>
  </si>
  <si>
    <t>DC8</t>
  </si>
  <si>
    <t>Z.F. Mgcawu District Municipality</t>
  </si>
  <si>
    <t>NC091</t>
  </si>
  <si>
    <t xml:space="preserve"> Sol Plaatjie</t>
  </si>
  <si>
    <t>NC092</t>
  </si>
  <si>
    <t xml:space="preserve"> Dikgatlong</t>
  </si>
  <si>
    <t>NC093</t>
  </si>
  <si>
    <t xml:space="preserve"> Magareng</t>
  </si>
  <si>
    <t>NC094</t>
  </si>
  <si>
    <t xml:space="preserve"> Phokwane</t>
  </si>
  <si>
    <t>DC9</t>
  </si>
  <si>
    <t xml:space="preserve"> Frances Baard District Municipality</t>
  </si>
  <si>
    <t>NC451</t>
  </si>
  <si>
    <t xml:space="preserve"> Joe Morolong</t>
  </si>
  <si>
    <t>NC452</t>
  </si>
  <si>
    <t xml:space="preserve"> Ga-Segonyana</t>
  </si>
  <si>
    <t>NC453</t>
  </si>
  <si>
    <t xml:space="preserve"> Gamagara</t>
  </si>
  <si>
    <t>DC45</t>
  </si>
  <si>
    <t xml:space="preserve"> John Taolo Gaetsewe District Municipality</t>
  </si>
  <si>
    <t>NW371</t>
  </si>
  <si>
    <t xml:space="preserve"> Moretele</t>
  </si>
  <si>
    <t>NW372</t>
  </si>
  <si>
    <t xml:space="preserve"> Madibeng</t>
  </si>
  <si>
    <t>NW373</t>
  </si>
  <si>
    <t xml:space="preserve"> Rustenburg</t>
  </si>
  <si>
    <t>NW374</t>
  </si>
  <si>
    <t xml:space="preserve"> Kgetlengrivier</t>
  </si>
  <si>
    <t>NW375</t>
  </si>
  <si>
    <t xml:space="preserve"> Moses Kotane</t>
  </si>
  <si>
    <t>DC37</t>
  </si>
  <si>
    <t xml:space="preserve"> Bojanala Platinum District Municipality</t>
  </si>
  <si>
    <t>NW381</t>
  </si>
  <si>
    <t xml:space="preserve"> Ratlou</t>
  </si>
  <si>
    <t>NW382</t>
  </si>
  <si>
    <t xml:space="preserve"> Tswaing</t>
  </si>
  <si>
    <t>NW383</t>
  </si>
  <si>
    <t xml:space="preserve"> Mafikeng</t>
  </si>
  <si>
    <t>NW384</t>
  </si>
  <si>
    <t xml:space="preserve"> Ditsobotla</t>
  </si>
  <si>
    <t>NW385</t>
  </si>
  <si>
    <t xml:space="preserve"> Ramotshere Moiloa</t>
  </si>
  <si>
    <t>DC38</t>
  </si>
  <si>
    <t xml:space="preserve"> Ngaka Modiri Molema District Municipality</t>
  </si>
  <si>
    <t>NW392</t>
  </si>
  <si>
    <t xml:space="preserve"> Naledi</t>
  </si>
  <si>
    <t>NW393</t>
  </si>
  <si>
    <t xml:space="preserve"> Mamusa</t>
  </si>
  <si>
    <t>NW394</t>
  </si>
  <si>
    <t xml:space="preserve"> Greater Taung</t>
  </si>
  <si>
    <t>NW396</t>
  </si>
  <si>
    <t xml:space="preserve"> Lekwa-Teemane</t>
  </si>
  <si>
    <t>NW397</t>
  </si>
  <si>
    <t>DC39</t>
  </si>
  <si>
    <t>NW403</t>
  </si>
  <si>
    <t xml:space="preserve"> City of Matlosana</t>
  </si>
  <si>
    <t>NW404</t>
  </si>
  <si>
    <t xml:space="preserve"> Maquassi Hills</t>
  </si>
  <si>
    <t>NW405</t>
  </si>
  <si>
    <t>DC40</t>
  </si>
  <si>
    <t xml:space="preserve"> Dr Kenneth Kaunda District Municipality</t>
  </si>
  <si>
    <t>CPT</t>
  </si>
  <si>
    <t>City of Cape Town</t>
  </si>
  <si>
    <t>WC011</t>
  </si>
  <si>
    <t xml:space="preserve"> Matzikama</t>
  </si>
  <si>
    <t>WC012</t>
  </si>
  <si>
    <t xml:space="preserve"> Cederberg</t>
  </si>
  <si>
    <t>WC013</t>
  </si>
  <si>
    <t xml:space="preserve"> Bergrivier</t>
  </si>
  <si>
    <t>WC014</t>
  </si>
  <si>
    <t xml:space="preserve"> Saldanha Bay</t>
  </si>
  <si>
    <t>WC015</t>
  </si>
  <si>
    <t xml:space="preserve"> Swartland</t>
  </si>
  <si>
    <t>DC1</t>
  </si>
  <si>
    <t xml:space="preserve"> West Coast District Municipality</t>
  </si>
  <si>
    <t>WC022</t>
  </si>
  <si>
    <t xml:space="preserve"> Witzenberg</t>
  </si>
  <si>
    <t>WC023</t>
  </si>
  <si>
    <t xml:space="preserve"> Drakenstein</t>
  </si>
  <si>
    <t>WC024</t>
  </si>
  <si>
    <t xml:space="preserve"> Stellenbosch</t>
  </si>
  <si>
    <t>WC025</t>
  </si>
  <si>
    <t xml:space="preserve"> Breede Valley</t>
  </si>
  <si>
    <t>WC026</t>
  </si>
  <si>
    <t xml:space="preserve"> Langeberg</t>
  </si>
  <si>
    <t>DC2</t>
  </si>
  <si>
    <t xml:space="preserve"> Cape Winelands District Municipality</t>
  </si>
  <si>
    <t>WC031</t>
  </si>
  <si>
    <t xml:space="preserve"> Theewaterskloof</t>
  </si>
  <si>
    <t>WC032</t>
  </si>
  <si>
    <t xml:space="preserve"> Overstrand</t>
  </si>
  <si>
    <t>WC033</t>
  </si>
  <si>
    <t xml:space="preserve"> Cape Agulhas</t>
  </si>
  <si>
    <t>WC034</t>
  </si>
  <si>
    <t xml:space="preserve"> Swellendam</t>
  </si>
  <si>
    <t>DC3</t>
  </si>
  <si>
    <t xml:space="preserve"> Overberg District Municipality</t>
  </si>
  <si>
    <t>WC041</t>
  </si>
  <si>
    <t xml:space="preserve"> Kannaland</t>
  </si>
  <si>
    <t>WC042</t>
  </si>
  <si>
    <t xml:space="preserve"> Hessequa</t>
  </si>
  <si>
    <t>WC043</t>
  </si>
  <si>
    <t xml:space="preserve"> Mossel Bay</t>
  </si>
  <si>
    <t>WC044</t>
  </si>
  <si>
    <t xml:space="preserve"> George</t>
  </si>
  <si>
    <t>WC045</t>
  </si>
  <si>
    <t xml:space="preserve"> Oudtshoorn</t>
  </si>
  <si>
    <t>WC047</t>
  </si>
  <si>
    <t xml:space="preserve"> Bitou</t>
  </si>
  <si>
    <t>WC048</t>
  </si>
  <si>
    <t xml:space="preserve"> Knysna</t>
  </si>
  <si>
    <t>DC4</t>
  </si>
  <si>
    <t xml:space="preserve"> Eden District Municipality</t>
  </si>
  <si>
    <t>WC051</t>
  </si>
  <si>
    <t xml:space="preserve"> Laingsburg</t>
  </si>
  <si>
    <t>WC052</t>
  </si>
  <si>
    <t xml:space="preserve"> Prince Albert</t>
  </si>
  <si>
    <t>WC053</t>
  </si>
  <si>
    <t xml:space="preserve"> Beaufort West</t>
  </si>
  <si>
    <t>DC5</t>
  </si>
  <si>
    <t xml:space="preserve"> Central Karoo District Municipality</t>
  </si>
  <si>
    <t>Dated…………………………………………………….</t>
  </si>
  <si>
    <t>material problems experienced by the municipality</t>
  </si>
  <si>
    <t>Municipality( Name)</t>
  </si>
  <si>
    <t>Mun Code</t>
  </si>
  <si>
    <t>Nature of the Problem</t>
  </si>
  <si>
    <t>Remedial Actions</t>
  </si>
  <si>
    <t xml:space="preserve">     Compensation of Employees</t>
  </si>
  <si>
    <t xml:space="preserve">     Goods and Services </t>
  </si>
  <si>
    <t xml:space="preserve">     Machinery and Equipment </t>
  </si>
  <si>
    <t>Amathole District Municipality</t>
  </si>
  <si>
    <t>EC155</t>
  </si>
  <si>
    <t xml:space="preserve"> Nyandeni</t>
  </si>
  <si>
    <t>EC156</t>
  </si>
  <si>
    <t xml:space="preserve"> Mhlontlo</t>
  </si>
  <si>
    <t xml:space="preserve"> Xhariep District Municipality</t>
  </si>
  <si>
    <t>City of Ekurhuleni</t>
  </si>
  <si>
    <t>Collins Chabane</t>
  </si>
  <si>
    <t xml:space="preserve"> Modimolle-Mookgopong</t>
  </si>
  <si>
    <t>Tubatse Fetagomo</t>
  </si>
  <si>
    <t>Dr Pixley ka Isaka Seme</t>
  </si>
  <si>
    <t xml:space="preserve"> Kagisano-Molopo</t>
  </si>
  <si>
    <t xml:space="preserve"> Dr Ruth Segomotsi Mompati District Municipality</t>
  </si>
  <si>
    <t xml:space="preserve"> JB Marks  </t>
  </si>
  <si>
    <t xml:space="preserve">Budget Allocation for  2018-19  FY </t>
  </si>
  <si>
    <t>Comments:</t>
  </si>
  <si>
    <t>2018-19</t>
  </si>
  <si>
    <t>R. T. Ontong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</si>
</sst>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R&quot;\ * #,##0_ ;_ &quot;R&quot;\ * \-#,##0_ ;_ &quot;R&quot;\ * &quot;-&quot;_ ;_ @_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5D5D5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6">
    <xf numFmtId="0" fontId="0" fillId="0" borderId="0" xfId="0"/>
    <xf numFmtId="0" fontId="5" fillId="0" borderId="14" xfId="0" applyFont="1" applyBorder="1" applyAlignment="1">
      <alignment wrapText="1"/>
    </xf>
    <xf numFmtId="17" fontId="0" fillId="0" borderId="0" xfId="0" applyNumberFormat="1"/>
    <xf numFmtId="164" fontId="0" fillId="4" borderId="1" xfId="0" applyNumberFormat="1" applyFill="1" applyBorder="1"/>
    <xf numFmtId="0" fontId="0" fillId="4" borderId="8" xfId="0" applyFill="1" applyBorder="1"/>
    <xf numFmtId="0" fontId="0" fillId="4" borderId="0" xfId="0" applyFill="1"/>
    <xf numFmtId="0" fontId="0" fillId="4" borderId="9" xfId="0" applyFill="1" applyBorder="1"/>
    <xf numFmtId="0" fontId="4" fillId="4" borderId="10" xfId="0" applyFont="1" applyFill="1" applyBorder="1"/>
    <xf numFmtId="0" fontId="4" fillId="4" borderId="11" xfId="0" applyFont="1" applyFill="1" applyBorder="1"/>
    <xf numFmtId="0" fontId="4" fillId="4" borderId="12" xfId="0" applyFont="1" applyFill="1" applyBorder="1"/>
    <xf numFmtId="0" fontId="5" fillId="4" borderId="0" xfId="0" applyFont="1" applyFill="1" applyAlignment="1">
      <alignment horizontal="center"/>
    </xf>
    <xf numFmtId="0" fontId="4" fillId="2" borderId="13" xfId="0" applyFont="1" applyFill="1" applyBorder="1" applyAlignment="1">
      <alignment horizontal="left"/>
    </xf>
    <xf numFmtId="0" fontId="4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7" fillId="4" borderId="0" xfId="0" applyFont="1" applyFill="1"/>
    <xf numFmtId="0" fontId="8" fillId="4" borderId="0" xfId="0" applyFont="1" applyFill="1"/>
    <xf numFmtId="0" fontId="0" fillId="4" borderId="15" xfId="0" applyFill="1" applyBorder="1"/>
    <xf numFmtId="0" fontId="0" fillId="4" borderId="16" xfId="0" applyFill="1" applyBorder="1"/>
    <xf numFmtId="0" fontId="6" fillId="4" borderId="16" xfId="0" applyFont="1" applyFill="1" applyBorder="1"/>
    <xf numFmtId="0" fontId="0" fillId="4" borderId="17" xfId="0" applyFill="1" applyBorder="1"/>
    <xf numFmtId="0" fontId="0" fillId="4" borderId="7" xfId="0" applyFill="1" applyBorder="1"/>
    <xf numFmtId="0" fontId="4" fillId="2" borderId="14" xfId="0" applyFont="1" applyFill="1" applyBorder="1"/>
    <xf numFmtId="0" fontId="4" fillId="2" borderId="1" xfId="0" applyFont="1" applyFill="1" applyBorder="1"/>
    <xf numFmtId="0" fontId="0" fillId="2" borderId="1" xfId="0" applyFill="1" applyBorder="1"/>
    <xf numFmtId="164" fontId="0" fillId="5" borderId="1" xfId="0" applyNumberFormat="1" applyFill="1" applyBorder="1"/>
    <xf numFmtId="0" fontId="9" fillId="4" borderId="9" xfId="0" applyFont="1" applyFill="1" applyBorder="1"/>
    <xf numFmtId="164" fontId="0" fillId="0" borderId="1" xfId="0" applyNumberFormat="1" applyBorder="1"/>
    <xf numFmtId="164" fontId="1" fillId="0" borderId="1" xfId="0" applyNumberFormat="1" applyFont="1" applyBorder="1"/>
    <xf numFmtId="164" fontId="0" fillId="6" borderId="1" xfId="0" applyNumberFormat="1" applyFill="1" applyBorder="1"/>
    <xf numFmtId="0" fontId="0" fillId="0" borderId="14" xfId="0" applyBorder="1" applyAlignment="1">
      <alignment wrapText="1"/>
    </xf>
    <xf numFmtId="164" fontId="1" fillId="4" borderId="1" xfId="0" applyNumberFormat="1" applyFont="1" applyFill="1" applyBorder="1"/>
    <xf numFmtId="9" fontId="2" fillId="0" borderId="1" xfId="1" applyBorder="1"/>
    <xf numFmtId="10" fontId="0" fillId="5" borderId="1" xfId="0" applyNumberFormat="1" applyFill="1" applyBorder="1"/>
    <xf numFmtId="0" fontId="0" fillId="4" borderId="8" xfId="0" applyFill="1" applyBorder="1" applyAlignment="1">
      <alignment wrapText="1"/>
    </xf>
    <xf numFmtId="164" fontId="0" fillId="4" borderId="0" xfId="0" applyNumberFormat="1" applyFill="1"/>
    <xf numFmtId="0" fontId="10" fillId="4" borderId="8" xfId="0" applyFont="1" applyFill="1" applyBorder="1"/>
    <xf numFmtId="0" fontId="0" fillId="4" borderId="9" xfId="0" applyFill="1" applyBorder="1" applyAlignment="1">
      <alignment vertical="top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6" xfId="0" applyFill="1" applyBorder="1"/>
    <xf numFmtId="0" fontId="0" fillId="4" borderId="0" xfId="0" applyFill="1" applyAlignment="1">
      <alignment horizontal="left" indent="1"/>
    </xf>
    <xf numFmtId="0" fontId="1" fillId="4" borderId="8" xfId="0" applyFont="1" applyFill="1" applyBorder="1" applyAlignment="1" applyProtection="1">
      <alignment horizontal="left" indent="1"/>
      <protection locked="0"/>
    </xf>
    <xf numFmtId="0" fontId="6" fillId="4" borderId="15" xfId="0" applyFont="1" applyFill="1" applyBorder="1"/>
    <xf numFmtId="0" fontId="11" fillId="0" borderId="14" xfId="0" applyFont="1" applyBorder="1" applyAlignment="1">
      <alignment wrapText="1"/>
    </xf>
    <xf numFmtId="0" fontId="4" fillId="0" borderId="14" xfId="0" applyFont="1" applyBorder="1" applyAlignment="1">
      <alignment wrapText="1"/>
    </xf>
    <xf numFmtId="164" fontId="0" fillId="7" borderId="1" xfId="0" applyNumberFormat="1" applyFill="1" applyBorder="1" applyProtection="1">
      <protection locked="0"/>
    </xf>
    <xf numFmtId="164" fontId="1" fillId="4" borderId="1" xfId="0" applyNumberFormat="1" applyFont="1" applyFill="1" applyBorder="1" applyProtection="1">
      <protection locked="0"/>
    </xf>
    <xf numFmtId="164" fontId="4" fillId="4" borderId="14" xfId="0" applyNumberFormat="1" applyFont="1" applyFill="1" applyBorder="1" applyProtection="1">
      <protection locked="0"/>
    </xf>
    <xf numFmtId="0" fontId="13" fillId="4" borderId="14" xfId="0" applyFont="1" applyFill="1" applyBorder="1"/>
    <xf numFmtId="0" fontId="1" fillId="0" borderId="13" xfId="0" applyFont="1" applyBorder="1"/>
    <xf numFmtId="0" fontId="1" fillId="4" borderId="13" xfId="0" applyFont="1" applyFill="1" applyBorder="1"/>
    <xf numFmtId="17" fontId="6" fillId="7" borderId="13" xfId="0" applyNumberFormat="1" applyFont="1" applyFill="1" applyBorder="1" applyAlignment="1" applyProtection="1">
      <alignment horizontal="left"/>
      <protection locked="0"/>
    </xf>
    <xf numFmtId="0" fontId="4" fillId="8" borderId="14" xfId="0" applyFont="1" applyFill="1" applyBorder="1"/>
    <xf numFmtId="0" fontId="4" fillId="8" borderId="1" xfId="0" applyFont="1" applyFill="1" applyBorder="1"/>
    <xf numFmtId="0" fontId="4" fillId="8" borderId="3" xfId="0" applyFont="1" applyFill="1" applyBorder="1"/>
    <xf numFmtId="0" fontId="4" fillId="8" borderId="20" xfId="0" applyFont="1" applyFill="1" applyBorder="1"/>
    <xf numFmtId="0" fontId="0" fillId="8" borderId="20" xfId="0" applyFill="1" applyBorder="1"/>
    <xf numFmtId="164" fontId="12" fillId="7" borderId="1" xfId="0" applyNumberFormat="1" applyFont="1" applyFill="1" applyBorder="1" applyProtection="1">
      <protection locked="0"/>
    </xf>
    <xf numFmtId="0" fontId="1" fillId="4" borderId="1" xfId="0" applyFont="1" applyFill="1" applyBorder="1"/>
    <xf numFmtId="0" fontId="4" fillId="7" borderId="5" xfId="0" applyFont="1" applyFill="1" applyBorder="1" applyAlignment="1" applyProtection="1">
      <alignment horizontal="left" vertical="top" wrapText="1"/>
      <protection locked="0"/>
    </xf>
    <xf numFmtId="0" fontId="4" fillId="7" borderId="6" xfId="0" applyFont="1" applyFill="1" applyBorder="1" applyAlignment="1" applyProtection="1">
      <alignment horizontal="left" vertical="top" wrapText="1"/>
      <protection locked="0"/>
    </xf>
    <xf numFmtId="0" fontId="4" fillId="7" borderId="7" xfId="0" applyFont="1" applyFill="1" applyBorder="1" applyAlignment="1" applyProtection="1">
      <alignment horizontal="left" vertical="top" wrapText="1"/>
      <protection locked="0"/>
    </xf>
    <xf numFmtId="0" fontId="4" fillId="7" borderId="8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4" fillId="7" borderId="9" xfId="0" applyFont="1" applyFill="1" applyBorder="1" applyAlignment="1" applyProtection="1">
      <alignment horizontal="left" vertical="top" wrapText="1"/>
      <protection locked="0"/>
    </xf>
    <xf numFmtId="0" fontId="4" fillId="7" borderId="15" xfId="0" applyFont="1" applyFill="1" applyBorder="1" applyAlignment="1" applyProtection="1">
      <alignment horizontal="left" vertical="top" wrapText="1"/>
      <protection locked="0"/>
    </xf>
    <xf numFmtId="0" fontId="4" fillId="7" borderId="16" xfId="0" applyFont="1" applyFill="1" applyBorder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6" fillId="4" borderId="18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4" fillId="8" borderId="2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4" fillId="7" borderId="10" xfId="0" applyFont="1" applyFill="1" applyBorder="1" applyAlignment="1" applyProtection="1">
      <alignment horizontal="left"/>
      <protection locked="0"/>
    </xf>
    <xf numFmtId="0" fontId="4" fillId="7" borderId="11" xfId="0" applyFont="1" applyFill="1" applyBorder="1" applyAlignment="1" applyProtection="1">
      <alignment horizontal="left"/>
      <protection locked="0"/>
    </xf>
    <xf numFmtId="0" fontId="4" fillId="7" borderId="12" xfId="0" applyFont="1" applyFill="1" applyBorder="1" applyAlignment="1" applyProtection="1">
      <alignment horizontal="left"/>
      <protection locked="0"/>
    </xf>
    <xf numFmtId="164" fontId="4" fillId="7" borderId="10" xfId="0" applyNumberFormat="1" applyFont="1" applyFill="1" applyBorder="1" applyAlignment="1" applyProtection="1">
      <alignment horizontal="left"/>
      <protection locked="0"/>
    </xf>
    <xf numFmtId="164" fontId="4" fillId="7" borderId="12" xfId="0" applyNumberFormat="1" applyFont="1" applyFill="1" applyBorder="1" applyAlignment="1" applyProtection="1">
      <alignment horizontal="left"/>
      <protection locked="0"/>
    </xf>
    <xf numFmtId="164" fontId="1" fillId="3" borderId="10" xfId="0" applyNumberFormat="1" applyFont="1" applyFill="1" applyBorder="1" applyAlignment="1">
      <alignment horizontal="left"/>
    </xf>
    <xf numFmtId="164" fontId="1" fillId="3" borderId="12" xfId="0" applyNumberFormat="1" applyFont="1" applyFill="1" applyBorder="1" applyAlignment="1">
      <alignment horizontal="left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  <color rgb="FFFFFF99"/>
      <color rgb="FFFFCC00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58"/>
  <sheetViews>
    <sheetView tabSelected="1" view="pageBreakPreview" zoomScaleNormal="100" zoomScaleSheetLayoutView="100" workbookViewId="0">
      <selection activeCell="M23" sqref="M23"/>
    </sheetView>
  </sheetViews>
  <sheetFormatPr defaultRowHeight="15" x14ac:dyDescent="0.25"/>
  <cols>
    <col min="1" max="1" width="46.140625" customWidth="1"/>
    <col min="2" max="5" width="13.42578125" customWidth="1"/>
    <col min="6" max="14" width="12.42578125" customWidth="1"/>
    <col min="15" max="15" width="12" customWidth="1"/>
    <col min="16" max="24" width="9.140625" style="5"/>
    <col min="29" max="29" width="7.5703125" bestFit="1" customWidth="1"/>
    <col min="30" max="30" width="45" bestFit="1" customWidth="1"/>
    <col min="31" max="31" width="51.42578125" bestFit="1" customWidth="1"/>
  </cols>
  <sheetData>
    <row r="1" spans="1:32" ht="15.75" x14ac:dyDescent="0.25">
      <c r="A1" s="73" t="s">
        <v>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5"/>
    </row>
    <row r="2" spans="1:32" ht="15.75" thickBot="1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AC2" t="s">
        <v>37</v>
      </c>
      <c r="AD2" t="s">
        <v>38</v>
      </c>
      <c r="AE2" t="s">
        <v>38</v>
      </c>
      <c r="AF2">
        <v>4050</v>
      </c>
    </row>
    <row r="3" spans="1:32" ht="15.75" thickBot="1" x14ac:dyDescent="0.3">
      <c r="A3" s="7" t="s">
        <v>3</v>
      </c>
      <c r="B3" s="8"/>
      <c r="C3" s="9"/>
      <c r="D3" s="76" t="s">
        <v>496</v>
      </c>
      <c r="E3" s="77"/>
      <c r="F3" s="77"/>
      <c r="G3" s="77"/>
      <c r="H3" s="78"/>
      <c r="I3" s="5"/>
      <c r="J3" s="5"/>
      <c r="K3" s="5"/>
      <c r="L3" s="5"/>
      <c r="M3" s="5"/>
      <c r="N3" s="5"/>
      <c r="O3" s="6"/>
      <c r="AC3" t="s">
        <v>39</v>
      </c>
      <c r="AD3" t="s">
        <v>40</v>
      </c>
      <c r="AE3" t="s">
        <v>40</v>
      </c>
      <c r="AF3">
        <v>6711</v>
      </c>
    </row>
    <row r="4" spans="1:32" ht="15.75" thickBot="1" x14ac:dyDescent="0.3">
      <c r="A4" s="4"/>
      <c r="B4" s="10"/>
      <c r="C4" s="10"/>
      <c r="D4" s="10"/>
      <c r="E4" s="10"/>
      <c r="F4" s="10"/>
      <c r="G4" s="10"/>
      <c r="H4" s="10"/>
      <c r="I4" s="5"/>
      <c r="J4" s="5"/>
      <c r="K4" s="5"/>
      <c r="L4" s="5"/>
      <c r="M4" s="5"/>
      <c r="N4" s="5"/>
      <c r="O4" s="6"/>
      <c r="AB4" s="2">
        <v>43282</v>
      </c>
      <c r="AC4" t="s">
        <v>41</v>
      </c>
      <c r="AD4" t="s">
        <v>42</v>
      </c>
      <c r="AE4" t="s">
        <v>42</v>
      </c>
      <c r="AF4">
        <v>1032</v>
      </c>
    </row>
    <row r="5" spans="1:32" ht="15.75" thickBot="1" x14ac:dyDescent="0.3">
      <c r="A5" s="11" t="s">
        <v>558</v>
      </c>
      <c r="B5" s="79">
        <f>VLOOKUP(D3,AE2:AF258,2,FALSE)*1000</f>
        <v>3066000</v>
      </c>
      <c r="C5" s="80"/>
      <c r="D5" s="12"/>
      <c r="E5" s="12"/>
      <c r="F5" s="12"/>
      <c r="G5" s="12"/>
      <c r="H5" s="12"/>
      <c r="I5" s="13"/>
      <c r="J5" s="13"/>
      <c r="K5" s="13"/>
      <c r="L5" s="13"/>
      <c r="M5" s="5"/>
      <c r="N5" s="5"/>
      <c r="O5" s="6"/>
      <c r="AB5" s="2">
        <v>43313</v>
      </c>
      <c r="AC5" t="s">
        <v>43</v>
      </c>
      <c r="AD5" t="s">
        <v>44</v>
      </c>
      <c r="AE5" t="s">
        <v>44</v>
      </c>
      <c r="AF5">
        <v>1000</v>
      </c>
    </row>
    <row r="6" spans="1:32" ht="15.75" thickBot="1" x14ac:dyDescent="0.3">
      <c r="A6" s="11" t="s">
        <v>4</v>
      </c>
      <c r="B6" s="81">
        <f>N16</f>
        <v>3066000</v>
      </c>
      <c r="C6" s="82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6"/>
      <c r="AB6" s="2">
        <v>43344</v>
      </c>
      <c r="AC6" t="s">
        <v>45</v>
      </c>
      <c r="AD6" t="s">
        <v>46</v>
      </c>
      <c r="AE6" t="s">
        <v>46</v>
      </c>
      <c r="AF6">
        <v>1000</v>
      </c>
    </row>
    <row r="7" spans="1:32" ht="15.75" thickBot="1" x14ac:dyDescent="0.3">
      <c r="A7" s="11" t="s">
        <v>0</v>
      </c>
      <c r="B7" s="81">
        <f>B5-B6</f>
        <v>0</v>
      </c>
      <c r="C7" s="82"/>
      <c r="D7" s="14" t="str">
        <f>IF(B6&gt;B5,"Please note that your expenditure should not exceed your allocation"," ")</f>
        <v xml:space="preserve"> </v>
      </c>
      <c r="E7" s="15"/>
      <c r="F7" s="15"/>
      <c r="G7" s="15"/>
      <c r="H7" s="15"/>
      <c r="I7" s="5"/>
      <c r="J7" s="5"/>
      <c r="K7" s="5"/>
      <c r="L7" s="5"/>
      <c r="M7" s="49" t="s">
        <v>1</v>
      </c>
      <c r="N7" s="50" t="s">
        <v>560</v>
      </c>
      <c r="O7" s="6"/>
      <c r="AB7" s="2">
        <v>43374</v>
      </c>
      <c r="AC7" t="s">
        <v>47</v>
      </c>
      <c r="AD7" t="s">
        <v>48</v>
      </c>
      <c r="AE7" t="s">
        <v>48</v>
      </c>
      <c r="AF7">
        <v>1000</v>
      </c>
    </row>
    <row r="8" spans="1:32" ht="15.75" thickBot="1" x14ac:dyDescent="0.3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49" t="s">
        <v>5</v>
      </c>
      <c r="N8" s="51">
        <v>43617</v>
      </c>
      <c r="O8" s="6"/>
      <c r="AB8" s="2">
        <v>43405</v>
      </c>
      <c r="AC8" t="s">
        <v>49</v>
      </c>
      <c r="AD8" t="s">
        <v>50</v>
      </c>
      <c r="AE8" t="s">
        <v>50</v>
      </c>
      <c r="AF8">
        <v>1000</v>
      </c>
    </row>
    <row r="9" spans="1:32" ht="15.75" thickBot="1" x14ac:dyDescent="0.3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8"/>
      <c r="O9" s="19"/>
      <c r="AB9" s="2">
        <v>43435</v>
      </c>
      <c r="AC9" t="s">
        <v>51</v>
      </c>
      <c r="AD9" t="s">
        <v>52</v>
      </c>
      <c r="AE9" t="s">
        <v>52</v>
      </c>
      <c r="AF9">
        <v>1013</v>
      </c>
    </row>
    <row r="10" spans="1:32" x14ac:dyDescent="0.25">
      <c r="A10" s="68" t="s">
        <v>7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20"/>
      <c r="AB10" s="2">
        <v>43466</v>
      </c>
      <c r="AC10" t="s">
        <v>53</v>
      </c>
      <c r="AD10" t="s">
        <v>54</v>
      </c>
      <c r="AE10" t="s">
        <v>54</v>
      </c>
      <c r="AF10">
        <v>1000</v>
      </c>
    </row>
    <row r="11" spans="1:32" x14ac:dyDescent="0.25">
      <c r="A11" s="21"/>
      <c r="B11" s="22" t="s">
        <v>8</v>
      </c>
      <c r="C11" s="22" t="s">
        <v>9</v>
      </c>
      <c r="D11" s="22" t="s">
        <v>10</v>
      </c>
      <c r="E11" s="22" t="s">
        <v>11</v>
      </c>
      <c r="F11" s="22" t="s">
        <v>12</v>
      </c>
      <c r="G11" s="22" t="s">
        <v>13</v>
      </c>
      <c r="H11" s="22" t="s">
        <v>14</v>
      </c>
      <c r="I11" s="22" t="s">
        <v>15</v>
      </c>
      <c r="J11" s="22" t="s">
        <v>16</v>
      </c>
      <c r="K11" s="22" t="s">
        <v>17</v>
      </c>
      <c r="L11" s="22" t="s">
        <v>6</v>
      </c>
      <c r="M11" s="22" t="s">
        <v>18</v>
      </c>
      <c r="N11" s="23" t="s">
        <v>19</v>
      </c>
      <c r="O11" s="6"/>
      <c r="AB11" s="2">
        <v>43497</v>
      </c>
      <c r="AC11" t="s">
        <v>55</v>
      </c>
      <c r="AD11" t="s">
        <v>56</v>
      </c>
      <c r="AE11" t="s">
        <v>56</v>
      </c>
      <c r="AF11">
        <v>1000</v>
      </c>
    </row>
    <row r="12" spans="1:32" ht="29.25" x14ac:dyDescent="0.25">
      <c r="A12" s="1" t="s">
        <v>20</v>
      </c>
      <c r="B12" s="3">
        <f>IF(B15&lt;&gt;"",A12+A13,0)</f>
        <v>0</v>
      </c>
      <c r="C12" s="3">
        <f>IF(C15&lt;&gt;"",B12+B13,0)</f>
        <v>0</v>
      </c>
      <c r="D12" s="3">
        <f t="shared" ref="D12:M12" si="0">IF(D15&lt;&gt;"",C12+C13,0)</f>
        <v>768000</v>
      </c>
      <c r="E12" s="3">
        <f t="shared" si="0"/>
        <v>768000</v>
      </c>
      <c r="F12" s="3">
        <f t="shared" si="0"/>
        <v>768000</v>
      </c>
      <c r="G12" s="3">
        <f t="shared" si="0"/>
        <v>2147000</v>
      </c>
      <c r="H12" s="3">
        <f t="shared" si="0"/>
        <v>2147000</v>
      </c>
      <c r="I12" s="3">
        <f t="shared" si="0"/>
        <v>3066000</v>
      </c>
      <c r="J12" s="3">
        <f t="shared" si="0"/>
        <v>3066000</v>
      </c>
      <c r="K12" s="3">
        <f t="shared" si="0"/>
        <v>3066000</v>
      </c>
      <c r="L12" s="3">
        <f t="shared" si="0"/>
        <v>3066000</v>
      </c>
      <c r="M12" s="3">
        <f t="shared" si="0"/>
        <v>3066000</v>
      </c>
      <c r="N12" s="24"/>
      <c r="O12" s="25"/>
      <c r="AB12" s="2">
        <v>43525</v>
      </c>
      <c r="AC12" t="s">
        <v>57</v>
      </c>
      <c r="AD12" t="s">
        <v>58</v>
      </c>
      <c r="AE12" t="s">
        <v>58</v>
      </c>
      <c r="AF12">
        <v>5015</v>
      </c>
    </row>
    <row r="13" spans="1:32" x14ac:dyDescent="0.25">
      <c r="A13" s="1" t="s">
        <v>21</v>
      </c>
      <c r="B13" s="45">
        <v>0</v>
      </c>
      <c r="C13" s="45">
        <v>768000</v>
      </c>
      <c r="D13" s="45"/>
      <c r="E13" s="45"/>
      <c r="F13" s="45">
        <v>1379000</v>
      </c>
      <c r="G13" s="45"/>
      <c r="H13" s="45">
        <v>919000</v>
      </c>
      <c r="I13" s="45"/>
      <c r="J13" s="45"/>
      <c r="K13" s="45"/>
      <c r="L13" s="45"/>
      <c r="M13" s="45"/>
      <c r="N13" s="26">
        <f>SUM(B13:M13)</f>
        <v>3066000</v>
      </c>
      <c r="O13" s="25"/>
      <c r="AB13" s="2">
        <v>43556</v>
      </c>
      <c r="AC13" t="s">
        <v>59</v>
      </c>
      <c r="AD13" t="s">
        <v>60</v>
      </c>
      <c r="AE13" t="s">
        <v>60</v>
      </c>
      <c r="AF13">
        <v>1308</v>
      </c>
    </row>
    <row r="14" spans="1:32" x14ac:dyDescent="0.25">
      <c r="A14" s="1" t="s">
        <v>22</v>
      </c>
      <c r="B14" s="27">
        <f t="shared" ref="B14:M14" si="1">+SUM(B12:B13)</f>
        <v>0</v>
      </c>
      <c r="C14" s="27">
        <f t="shared" si="1"/>
        <v>768000</v>
      </c>
      <c r="D14" s="27">
        <f t="shared" si="1"/>
        <v>768000</v>
      </c>
      <c r="E14" s="27">
        <f t="shared" si="1"/>
        <v>768000</v>
      </c>
      <c r="F14" s="27">
        <f t="shared" si="1"/>
        <v>2147000</v>
      </c>
      <c r="G14" s="27">
        <f t="shared" si="1"/>
        <v>2147000</v>
      </c>
      <c r="H14" s="27">
        <f t="shared" si="1"/>
        <v>3066000</v>
      </c>
      <c r="I14" s="27">
        <f t="shared" si="1"/>
        <v>3066000</v>
      </c>
      <c r="J14" s="27">
        <f t="shared" si="1"/>
        <v>3066000</v>
      </c>
      <c r="K14" s="27">
        <f t="shared" si="1"/>
        <v>3066000</v>
      </c>
      <c r="L14" s="27">
        <f t="shared" si="1"/>
        <v>3066000</v>
      </c>
      <c r="M14" s="27">
        <f t="shared" si="1"/>
        <v>3066000</v>
      </c>
      <c r="N14" s="27">
        <f>N13</f>
        <v>3066000</v>
      </c>
      <c r="O14" s="25"/>
      <c r="AB14" s="2">
        <v>43586</v>
      </c>
      <c r="AC14" t="s">
        <v>61</v>
      </c>
      <c r="AD14" t="s">
        <v>62</v>
      </c>
      <c r="AE14" t="s">
        <v>62</v>
      </c>
      <c r="AF14">
        <v>1168</v>
      </c>
    </row>
    <row r="15" spans="1:32" ht="17.25" customHeight="1" x14ac:dyDescent="0.25">
      <c r="A15" s="1" t="s">
        <v>23</v>
      </c>
      <c r="B15" s="3"/>
      <c r="C15" s="3">
        <f>IF(C17&lt;&gt;"",+B20,"")</f>
        <v>637220</v>
      </c>
      <c r="D15" s="3">
        <f t="shared" ref="D15:M15" si="2">IF(D17&lt;&gt;"",+C20,"")</f>
        <v>637220</v>
      </c>
      <c r="E15" s="3">
        <f t="shared" si="2"/>
        <v>1371277.5</v>
      </c>
      <c r="F15" s="3">
        <f t="shared" si="2"/>
        <v>1823504.7</v>
      </c>
      <c r="G15" s="3">
        <f t="shared" si="2"/>
        <v>2233610.7199999997</v>
      </c>
      <c r="H15" s="3">
        <f t="shared" si="2"/>
        <v>2670772.42</v>
      </c>
      <c r="I15" s="3">
        <f t="shared" si="2"/>
        <v>2792125</v>
      </c>
      <c r="J15" s="3">
        <f t="shared" si="2"/>
        <v>2835275</v>
      </c>
      <c r="K15" s="3">
        <f t="shared" si="2"/>
        <v>2872135</v>
      </c>
      <c r="L15" s="3">
        <f t="shared" si="2"/>
        <v>3002450</v>
      </c>
      <c r="M15" s="3">
        <f t="shared" si="2"/>
        <v>3015650</v>
      </c>
      <c r="N15" s="28">
        <f>IF(N16=0," ",M20)</f>
        <v>3066000</v>
      </c>
      <c r="O15" s="25" t="str">
        <f>IF(O16=0," ",N20)</f>
        <v xml:space="preserve"> </v>
      </c>
      <c r="AB15" s="2">
        <v>43617</v>
      </c>
      <c r="AC15" t="s">
        <v>63</v>
      </c>
      <c r="AD15" t="s">
        <v>64</v>
      </c>
      <c r="AE15" t="s">
        <v>64</v>
      </c>
      <c r="AF15">
        <v>1449</v>
      </c>
    </row>
    <row r="16" spans="1:32" x14ac:dyDescent="0.25">
      <c r="A16" s="44" t="s">
        <v>24</v>
      </c>
      <c r="B16" s="30">
        <f>SUM(B17:B19)</f>
        <v>637220</v>
      </c>
      <c r="C16" s="30">
        <f>IFERROR(C17+C18+C19," ")</f>
        <v>0</v>
      </c>
      <c r="D16" s="30">
        <f>IFERROR(D17+D18+D19," ")</f>
        <v>734057.5</v>
      </c>
      <c r="E16" s="30">
        <f>IF(ISERROR(E17+E18+E19),0,+E17+E18+E19)</f>
        <v>452227.2</v>
      </c>
      <c r="F16" s="30">
        <f t="shared" ref="F16:M16" si="3">IF(ISERROR(F17+F18+F19),0,+F17+F18+F19)</f>
        <v>410106.02</v>
      </c>
      <c r="G16" s="30">
        <f t="shared" si="3"/>
        <v>437161.7</v>
      </c>
      <c r="H16" s="30">
        <f t="shared" si="3"/>
        <v>121352.58</v>
      </c>
      <c r="I16" s="30">
        <f t="shared" si="3"/>
        <v>43150</v>
      </c>
      <c r="J16" s="30">
        <f t="shared" si="3"/>
        <v>36860</v>
      </c>
      <c r="K16" s="30">
        <f t="shared" si="3"/>
        <v>130315</v>
      </c>
      <c r="L16" s="30">
        <f t="shared" si="3"/>
        <v>13200</v>
      </c>
      <c r="M16" s="30">
        <f t="shared" si="3"/>
        <v>50350</v>
      </c>
      <c r="N16" s="26">
        <f>SUM(B16:M16)</f>
        <v>3066000</v>
      </c>
      <c r="O16" s="25"/>
      <c r="AC16" t="s">
        <v>65</v>
      </c>
      <c r="AD16" t="s">
        <v>66</v>
      </c>
      <c r="AE16" t="s">
        <v>66</v>
      </c>
      <c r="AF16">
        <v>1480</v>
      </c>
    </row>
    <row r="17" spans="1:32" x14ac:dyDescent="0.25">
      <c r="A17" s="43" t="s">
        <v>541</v>
      </c>
      <c r="B17" s="57">
        <v>637220</v>
      </c>
      <c r="C17" s="57">
        <v>0</v>
      </c>
      <c r="D17" s="57">
        <v>734057.5</v>
      </c>
      <c r="E17" s="57">
        <v>452227.2</v>
      </c>
      <c r="F17" s="57">
        <v>410106.02</v>
      </c>
      <c r="G17" s="57">
        <v>437161.7</v>
      </c>
      <c r="H17" s="57">
        <v>121352.58</v>
      </c>
      <c r="I17" s="57">
        <v>43150</v>
      </c>
      <c r="J17" s="57">
        <v>36860</v>
      </c>
      <c r="K17" s="57">
        <v>130315</v>
      </c>
      <c r="L17" s="57">
        <v>13200</v>
      </c>
      <c r="M17" s="57">
        <v>50350</v>
      </c>
      <c r="N17" s="26">
        <f>SUM(B17:M17)</f>
        <v>3066000</v>
      </c>
      <c r="O17" s="25"/>
      <c r="AC17" t="s">
        <v>67</v>
      </c>
      <c r="AD17" t="s">
        <v>68</v>
      </c>
      <c r="AE17" t="s">
        <v>68</v>
      </c>
      <c r="AF17">
        <v>1752</v>
      </c>
    </row>
    <row r="18" spans="1:32" x14ac:dyDescent="0.25">
      <c r="A18" s="43" t="s">
        <v>542</v>
      </c>
      <c r="B18" s="57">
        <v>0</v>
      </c>
      <c r="C18" s="57">
        <v>0</v>
      </c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26">
        <f>SUM(B18:M18)</f>
        <v>0</v>
      </c>
      <c r="O18" s="25"/>
      <c r="AC18" t="s">
        <v>69</v>
      </c>
      <c r="AD18" t="s">
        <v>544</v>
      </c>
      <c r="AE18" t="s">
        <v>544</v>
      </c>
      <c r="AF18">
        <v>2446</v>
      </c>
    </row>
    <row r="19" spans="1:32" x14ac:dyDescent="0.25">
      <c r="A19" s="43" t="s">
        <v>543</v>
      </c>
      <c r="B19" s="57">
        <v>0</v>
      </c>
      <c r="C19" s="57">
        <v>0</v>
      </c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26">
        <f>SUM(B19:M19)</f>
        <v>0</v>
      </c>
      <c r="O19" s="25"/>
      <c r="AC19" t="s">
        <v>70</v>
      </c>
      <c r="AD19" t="s">
        <v>71</v>
      </c>
      <c r="AE19" t="s">
        <v>71</v>
      </c>
      <c r="AF19">
        <v>1456</v>
      </c>
    </row>
    <row r="20" spans="1:32" x14ac:dyDescent="0.25">
      <c r="A20" s="29" t="s">
        <v>25</v>
      </c>
      <c r="B20" s="30">
        <f>B15+B16</f>
        <v>637220</v>
      </c>
      <c r="C20" s="27">
        <f>IFERROR(C15+C16," ")</f>
        <v>637220</v>
      </c>
      <c r="D20" s="27">
        <f>IFERROR(D15+D16," ")</f>
        <v>1371277.5</v>
      </c>
      <c r="E20" s="27">
        <f t="shared" ref="E20:M20" si="4">IF(ISERROR(+E15+E16),0,+E15+E16)</f>
        <v>1823504.7</v>
      </c>
      <c r="F20" s="27">
        <f t="shared" si="4"/>
        <v>2233610.7199999997</v>
      </c>
      <c r="G20" s="27">
        <f t="shared" si="4"/>
        <v>2670772.42</v>
      </c>
      <c r="H20" s="27">
        <f t="shared" si="4"/>
        <v>2792125</v>
      </c>
      <c r="I20" s="27">
        <f t="shared" si="4"/>
        <v>2835275</v>
      </c>
      <c r="J20" s="27">
        <f t="shared" si="4"/>
        <v>2872135</v>
      </c>
      <c r="K20" s="27">
        <f t="shared" si="4"/>
        <v>3002450</v>
      </c>
      <c r="L20" s="27">
        <f t="shared" si="4"/>
        <v>3015650</v>
      </c>
      <c r="M20" s="27">
        <f t="shared" si="4"/>
        <v>3066000</v>
      </c>
      <c r="N20" s="30">
        <f>N16</f>
        <v>3066000</v>
      </c>
      <c r="O20" s="25"/>
      <c r="AC20" t="s">
        <v>72</v>
      </c>
      <c r="AD20" t="s">
        <v>73</v>
      </c>
      <c r="AE20" t="s">
        <v>73</v>
      </c>
      <c r="AF20">
        <v>2898</v>
      </c>
    </row>
    <row r="21" spans="1:32" x14ac:dyDescent="0.25">
      <c r="A21" s="29" t="s">
        <v>26</v>
      </c>
      <c r="B21" s="27">
        <f t="shared" ref="B21:N21" si="5">+B14-B20</f>
        <v>-637220</v>
      </c>
      <c r="C21" s="27">
        <f>IF(ISERROR(+C14-C20),0,+C14-C20)</f>
        <v>130780</v>
      </c>
      <c r="D21" s="27">
        <f>IF(ISERROR(+D14-D20),0,+D14-D20)</f>
        <v>-603277.5</v>
      </c>
      <c r="E21" s="27">
        <f t="shared" si="5"/>
        <v>-1055504.7</v>
      </c>
      <c r="F21" s="27">
        <f t="shared" si="5"/>
        <v>-86610.719999999739</v>
      </c>
      <c r="G21" s="27">
        <f t="shared" si="5"/>
        <v>-523772.41999999993</v>
      </c>
      <c r="H21" s="27">
        <f t="shared" si="5"/>
        <v>273875</v>
      </c>
      <c r="I21" s="27">
        <f t="shared" si="5"/>
        <v>230725</v>
      </c>
      <c r="J21" s="27">
        <f t="shared" si="5"/>
        <v>193865</v>
      </c>
      <c r="K21" s="27">
        <f t="shared" si="5"/>
        <v>63550</v>
      </c>
      <c r="L21" s="27">
        <f t="shared" si="5"/>
        <v>50350</v>
      </c>
      <c r="M21" s="27">
        <f t="shared" si="5"/>
        <v>0</v>
      </c>
      <c r="N21" s="27">
        <f t="shared" si="5"/>
        <v>0</v>
      </c>
      <c r="O21" s="25"/>
      <c r="AC21" t="s">
        <v>74</v>
      </c>
      <c r="AD21" t="s">
        <v>75</v>
      </c>
      <c r="AE21" t="s">
        <v>75</v>
      </c>
      <c r="AF21">
        <v>2022</v>
      </c>
    </row>
    <row r="22" spans="1:32" x14ac:dyDescent="0.25">
      <c r="A22" s="29" t="s">
        <v>36</v>
      </c>
      <c r="B22" s="31">
        <f t="shared" ref="B22:H22" si="6">IF(B14=0,0,B20/B14)</f>
        <v>0</v>
      </c>
      <c r="C22" s="31">
        <f>IF(C14=0,0,C20/C14)</f>
        <v>0.82971354166666667</v>
      </c>
      <c r="D22" s="31">
        <f t="shared" si="6"/>
        <v>1.7855175781249999</v>
      </c>
      <c r="E22" s="31">
        <f t="shared" si="6"/>
        <v>2.3743550781249998</v>
      </c>
      <c r="F22" s="31">
        <f>IF(F14=0,0,F20/F14)</f>
        <v>1.040340344666977</v>
      </c>
      <c r="G22" s="31">
        <f>IF(G14=0,0,G20/G14)</f>
        <v>1.2439554820680019</v>
      </c>
      <c r="H22" s="31">
        <f t="shared" si="6"/>
        <v>0.91067351598173518</v>
      </c>
      <c r="I22" s="31">
        <f>IF(I14=0,0,I20/I14)</f>
        <v>0.92474722765818651</v>
      </c>
      <c r="J22" s="31">
        <f>IF(J14=0,0,J20/J14)</f>
        <v>0.93676940639269402</v>
      </c>
      <c r="K22" s="31">
        <f>IF(K14=0,0,K20/K14)</f>
        <v>0.97927266797129808</v>
      </c>
      <c r="L22" s="31">
        <f>IF(L14=0,0,L20/L14)</f>
        <v>0.98357795172863671</v>
      </c>
      <c r="M22" s="31">
        <f>L22</f>
        <v>0.98357795172863671</v>
      </c>
      <c r="N22" s="32"/>
      <c r="O22" s="25"/>
      <c r="P22" s="34"/>
      <c r="AC22" t="s">
        <v>76</v>
      </c>
      <c r="AD22" t="s">
        <v>77</v>
      </c>
      <c r="AE22" t="s">
        <v>77</v>
      </c>
      <c r="AF22">
        <v>2160</v>
      </c>
    </row>
    <row r="23" spans="1:32" x14ac:dyDescent="0.25">
      <c r="A23" s="29" t="s">
        <v>27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26">
        <f>SUM(B23:M23)</f>
        <v>0</v>
      </c>
      <c r="O23" s="25"/>
      <c r="AC23" t="s">
        <v>78</v>
      </c>
      <c r="AD23" t="s">
        <v>79</v>
      </c>
      <c r="AE23" t="s">
        <v>79</v>
      </c>
      <c r="AF23">
        <v>1951</v>
      </c>
    </row>
    <row r="24" spans="1:32" x14ac:dyDescent="0.25">
      <c r="A24" s="29" t="s">
        <v>28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26">
        <f>SUM(B24:M24)</f>
        <v>0</v>
      </c>
      <c r="O24" s="25"/>
      <c r="AC24" t="s">
        <v>80</v>
      </c>
      <c r="AD24" t="s">
        <v>81</v>
      </c>
      <c r="AE24" t="s">
        <v>81</v>
      </c>
      <c r="AF24">
        <v>4253</v>
      </c>
    </row>
    <row r="25" spans="1:32" x14ac:dyDescent="0.25">
      <c r="A25" s="33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5"/>
      <c r="AC25" t="s">
        <v>82</v>
      </c>
      <c r="AD25" t="s">
        <v>83</v>
      </c>
      <c r="AE25" t="s">
        <v>83</v>
      </c>
      <c r="AF25">
        <v>6158</v>
      </c>
    </row>
    <row r="26" spans="1:32" x14ac:dyDescent="0.25">
      <c r="A26" s="70" t="s">
        <v>35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2"/>
      <c r="O26" s="25"/>
      <c r="AC26" t="s">
        <v>84</v>
      </c>
      <c r="AD26" t="s">
        <v>85</v>
      </c>
      <c r="AE26" t="s">
        <v>85</v>
      </c>
      <c r="AF26">
        <v>1777</v>
      </c>
    </row>
    <row r="27" spans="1:32" x14ac:dyDescent="0.25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5"/>
      <c r="AC27" t="s">
        <v>86</v>
      </c>
      <c r="AD27" t="s">
        <v>87</v>
      </c>
      <c r="AE27" t="s">
        <v>87</v>
      </c>
      <c r="AF27">
        <v>2796</v>
      </c>
    </row>
    <row r="28" spans="1:32" x14ac:dyDescent="0.25">
      <c r="A28" s="52" t="s">
        <v>34</v>
      </c>
      <c r="B28" s="53" t="s">
        <v>8</v>
      </c>
      <c r="C28" s="53" t="s">
        <v>9</v>
      </c>
      <c r="D28" s="53" t="s">
        <v>10</v>
      </c>
      <c r="E28" s="53" t="s">
        <v>11</v>
      </c>
      <c r="F28" s="54" t="s">
        <v>12</v>
      </c>
      <c r="G28" s="55" t="s">
        <v>13</v>
      </c>
      <c r="H28" s="55" t="s">
        <v>14</v>
      </c>
      <c r="I28" s="55" t="s">
        <v>15</v>
      </c>
      <c r="J28" s="55" t="s">
        <v>16</v>
      </c>
      <c r="K28" s="55" t="s">
        <v>17</v>
      </c>
      <c r="L28" s="55" t="s">
        <v>6</v>
      </c>
      <c r="M28" s="55" t="s">
        <v>18</v>
      </c>
      <c r="N28" s="56" t="s">
        <v>19</v>
      </c>
      <c r="O28" s="25"/>
      <c r="AC28" t="s">
        <v>88</v>
      </c>
      <c r="AD28" t="s">
        <v>89</v>
      </c>
      <c r="AE28" t="s">
        <v>89</v>
      </c>
      <c r="AF28">
        <v>1517</v>
      </c>
    </row>
    <row r="29" spans="1:32" x14ac:dyDescent="0.25">
      <c r="A29" s="47">
        <v>0</v>
      </c>
      <c r="B29" s="46">
        <f t="shared" ref="B29:E29" si="7">B30+B31+B32</f>
        <v>0</v>
      </c>
      <c r="C29" s="46">
        <f t="shared" si="7"/>
        <v>0</v>
      </c>
      <c r="D29" s="46">
        <f t="shared" si="7"/>
        <v>0</v>
      </c>
      <c r="E29" s="46">
        <f t="shared" si="7"/>
        <v>0</v>
      </c>
      <c r="F29" s="46">
        <f>F30+F31+F32</f>
        <v>0</v>
      </c>
      <c r="G29" s="46">
        <f t="shared" ref="G29:M29" si="8">G30+G31+G32</f>
        <v>0</v>
      </c>
      <c r="H29" s="46">
        <f t="shared" si="8"/>
        <v>0</v>
      </c>
      <c r="I29" s="46">
        <f t="shared" si="8"/>
        <v>0</v>
      </c>
      <c r="J29" s="46">
        <f t="shared" si="8"/>
        <v>0</v>
      </c>
      <c r="K29" s="46">
        <f t="shared" si="8"/>
        <v>0</v>
      </c>
      <c r="L29" s="46">
        <f t="shared" si="8"/>
        <v>0</v>
      </c>
      <c r="M29" s="46">
        <f t="shared" si="8"/>
        <v>0</v>
      </c>
      <c r="N29" s="26">
        <f>SUM(B29:M29)</f>
        <v>0</v>
      </c>
      <c r="O29" s="25"/>
      <c r="AC29" t="s">
        <v>90</v>
      </c>
      <c r="AD29" t="s">
        <v>91</v>
      </c>
      <c r="AE29" t="s">
        <v>91</v>
      </c>
      <c r="AF29">
        <v>2254</v>
      </c>
    </row>
    <row r="30" spans="1:32" x14ac:dyDescent="0.25">
      <c r="A30" s="48" t="s">
        <v>541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26">
        <f t="shared" ref="N30:N32" si="9">SUM(B30:M30)</f>
        <v>0</v>
      </c>
      <c r="O30" s="6"/>
      <c r="AC30" t="s">
        <v>92</v>
      </c>
      <c r="AD30" t="s">
        <v>93</v>
      </c>
      <c r="AE30" t="s">
        <v>93</v>
      </c>
      <c r="AF30">
        <v>1398</v>
      </c>
    </row>
    <row r="31" spans="1:32" x14ac:dyDescent="0.25">
      <c r="A31" s="48" t="s">
        <v>542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26">
        <f t="shared" si="9"/>
        <v>0</v>
      </c>
      <c r="O31" s="6"/>
      <c r="AC31" t="s">
        <v>94</v>
      </c>
      <c r="AD31" t="s">
        <v>95</v>
      </c>
      <c r="AE31" t="s">
        <v>95</v>
      </c>
      <c r="AF31">
        <v>1775</v>
      </c>
    </row>
    <row r="32" spans="1:32" x14ac:dyDescent="0.25">
      <c r="A32" s="48" t="s">
        <v>543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26">
        <f t="shared" si="9"/>
        <v>0</v>
      </c>
      <c r="O32" s="6"/>
      <c r="AC32" t="s">
        <v>545</v>
      </c>
      <c r="AD32" t="s">
        <v>546</v>
      </c>
      <c r="AE32" t="s">
        <v>546</v>
      </c>
      <c r="AF32">
        <v>1321</v>
      </c>
    </row>
    <row r="33" spans="1:32" ht="15.75" x14ac:dyDescent="0.25">
      <c r="A33" s="3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36"/>
      <c r="AC33" t="s">
        <v>547</v>
      </c>
      <c r="AD33" t="s">
        <v>548</v>
      </c>
      <c r="AE33" t="s">
        <v>548</v>
      </c>
      <c r="AF33">
        <v>1821</v>
      </c>
    </row>
    <row r="34" spans="1:32" ht="16.5" thickBot="1" x14ac:dyDescent="0.3">
      <c r="A34" s="35"/>
      <c r="B34" s="5"/>
      <c r="C34" s="5"/>
      <c r="D34" s="5"/>
      <c r="E34" s="5"/>
      <c r="F34" s="5"/>
      <c r="H34" s="5"/>
      <c r="I34" s="5"/>
      <c r="J34" s="5"/>
      <c r="K34" s="5"/>
      <c r="L34" s="5"/>
      <c r="M34" s="5"/>
      <c r="N34" s="5"/>
      <c r="O34" s="36"/>
      <c r="AC34" t="s">
        <v>96</v>
      </c>
      <c r="AD34" t="s">
        <v>97</v>
      </c>
      <c r="AE34" t="s">
        <v>97</v>
      </c>
      <c r="AF34">
        <v>3954</v>
      </c>
    </row>
    <row r="35" spans="1:32" x14ac:dyDescent="0.25">
      <c r="A35" s="59" t="s">
        <v>559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1"/>
      <c r="O35" s="6"/>
      <c r="AC35" t="s">
        <v>98</v>
      </c>
      <c r="AD35" t="s">
        <v>99</v>
      </c>
      <c r="AE35" t="s">
        <v>99</v>
      </c>
      <c r="AF35">
        <v>4882</v>
      </c>
    </row>
    <row r="36" spans="1:32" x14ac:dyDescent="0.25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4"/>
      <c r="O36" s="6"/>
      <c r="AC36" t="s">
        <v>100</v>
      </c>
      <c r="AD36" t="s">
        <v>101</v>
      </c>
      <c r="AE36" t="s">
        <v>101</v>
      </c>
      <c r="AF36">
        <v>3185</v>
      </c>
    </row>
    <row r="37" spans="1:32" x14ac:dyDescent="0.25">
      <c r="A37" s="62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4"/>
      <c r="O37" s="6"/>
      <c r="AC37" t="s">
        <v>102</v>
      </c>
      <c r="AD37" t="s">
        <v>103</v>
      </c>
      <c r="AE37" t="s">
        <v>103</v>
      </c>
      <c r="AF37">
        <v>2476</v>
      </c>
    </row>
    <row r="38" spans="1:32" x14ac:dyDescent="0.25">
      <c r="A38" s="62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4"/>
      <c r="O38" s="6"/>
      <c r="AC38" t="s">
        <v>104</v>
      </c>
      <c r="AD38" t="s">
        <v>105</v>
      </c>
      <c r="AE38" t="s">
        <v>105</v>
      </c>
      <c r="AF38">
        <v>2335</v>
      </c>
    </row>
    <row r="39" spans="1:32" ht="15.75" thickBot="1" x14ac:dyDescent="0.3">
      <c r="A39" s="65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7"/>
      <c r="O39" s="6"/>
      <c r="AC39" t="s">
        <v>106</v>
      </c>
      <c r="AD39" t="s">
        <v>107</v>
      </c>
      <c r="AE39" t="s">
        <v>107</v>
      </c>
      <c r="AF39">
        <v>1909</v>
      </c>
    </row>
    <row r="40" spans="1:32" x14ac:dyDescent="0.25">
      <c r="A40" s="37" t="s">
        <v>29</v>
      </c>
      <c r="B40" s="38"/>
      <c r="C40" s="38"/>
      <c r="D40" s="38"/>
      <c r="E40" s="38"/>
      <c r="F40" s="38"/>
      <c r="G40" s="38"/>
      <c r="H40" s="38"/>
      <c r="I40" s="39"/>
      <c r="J40" s="39"/>
      <c r="K40" s="39"/>
      <c r="L40" s="39"/>
      <c r="M40" s="39"/>
      <c r="N40" s="39"/>
      <c r="O40" s="6"/>
      <c r="AC40" t="s">
        <v>108</v>
      </c>
      <c r="AD40" t="s">
        <v>109</v>
      </c>
      <c r="AE40" t="s">
        <v>109</v>
      </c>
      <c r="AF40">
        <v>10844</v>
      </c>
    </row>
    <row r="41" spans="1:32" x14ac:dyDescent="0.25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6"/>
      <c r="AC41" t="s">
        <v>110</v>
      </c>
      <c r="AD41" t="s">
        <v>111</v>
      </c>
      <c r="AE41" t="s">
        <v>111</v>
      </c>
      <c r="AF41">
        <v>2423</v>
      </c>
    </row>
    <row r="42" spans="1:32" x14ac:dyDescent="0.25">
      <c r="A42" s="41" t="s">
        <v>561</v>
      </c>
      <c r="B42" s="40"/>
      <c r="C42" s="40"/>
      <c r="D42" s="40"/>
      <c r="E42" s="40"/>
      <c r="F42" s="40"/>
      <c r="G42" s="40"/>
      <c r="H42" s="40"/>
      <c r="I42" s="5" t="s">
        <v>30</v>
      </c>
      <c r="J42" s="5"/>
      <c r="K42" s="5"/>
      <c r="L42" s="5"/>
      <c r="M42" s="5"/>
      <c r="N42" s="5"/>
      <c r="O42" s="6"/>
      <c r="AC42" t="s">
        <v>112</v>
      </c>
      <c r="AD42" t="s">
        <v>113</v>
      </c>
      <c r="AE42" t="s">
        <v>113</v>
      </c>
      <c r="AF42">
        <v>1000</v>
      </c>
    </row>
    <row r="43" spans="1:32" x14ac:dyDescent="0.25">
      <c r="A43" s="4" t="s">
        <v>31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6"/>
      <c r="AC43" t="s">
        <v>114</v>
      </c>
      <c r="AD43" t="s">
        <v>115</v>
      </c>
      <c r="AE43" t="s">
        <v>115</v>
      </c>
      <c r="AF43">
        <v>1000</v>
      </c>
    </row>
    <row r="44" spans="1:32" x14ac:dyDescent="0.25">
      <c r="A44" s="4" t="s">
        <v>32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6"/>
      <c r="AC44" t="s">
        <v>116</v>
      </c>
      <c r="AD44" t="s">
        <v>117</v>
      </c>
      <c r="AE44" t="s">
        <v>117</v>
      </c>
      <c r="AF44">
        <v>1000</v>
      </c>
    </row>
    <row r="45" spans="1:32" x14ac:dyDescent="0.25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6"/>
      <c r="AC45" t="s">
        <v>118</v>
      </c>
      <c r="AD45" t="s">
        <v>549</v>
      </c>
      <c r="AE45" t="s">
        <v>549</v>
      </c>
      <c r="AF45">
        <v>1029</v>
      </c>
    </row>
    <row r="46" spans="1:32" ht="15.75" thickBot="1" x14ac:dyDescent="0.3">
      <c r="A46" s="42" t="s">
        <v>33</v>
      </c>
      <c r="B46" s="18"/>
      <c r="C46" s="18"/>
      <c r="D46" s="18"/>
      <c r="E46" s="18"/>
      <c r="F46" s="18"/>
      <c r="G46" s="18"/>
      <c r="H46" s="18"/>
      <c r="I46" s="17"/>
      <c r="J46" s="18" t="s">
        <v>535</v>
      </c>
      <c r="K46" s="18"/>
      <c r="L46" s="18"/>
      <c r="M46" s="17"/>
      <c r="N46" s="17"/>
      <c r="O46" s="19"/>
      <c r="AC46" t="s">
        <v>119</v>
      </c>
      <c r="AD46" t="s">
        <v>120</v>
      </c>
      <c r="AE46" t="s">
        <v>120</v>
      </c>
      <c r="AF46">
        <v>1000</v>
      </c>
    </row>
    <row r="47" spans="1:32" s="5" customFormat="1" x14ac:dyDescent="0.25">
      <c r="AC47" s="5" t="s">
        <v>121</v>
      </c>
      <c r="AD47" s="5" t="s">
        <v>122</v>
      </c>
      <c r="AE47" s="5" t="s">
        <v>122</v>
      </c>
      <c r="AF47" s="5">
        <v>1000</v>
      </c>
    </row>
    <row r="48" spans="1:32" s="5" customFormat="1" x14ac:dyDescent="0.25">
      <c r="AC48" s="5" t="s">
        <v>123</v>
      </c>
      <c r="AD48" s="5" t="s">
        <v>124</v>
      </c>
      <c r="AE48" s="5" t="s">
        <v>124</v>
      </c>
      <c r="AF48" s="5">
        <v>1000</v>
      </c>
    </row>
    <row r="49" spans="29:32" s="5" customFormat="1" x14ac:dyDescent="0.25">
      <c r="AC49" s="5" t="s">
        <v>125</v>
      </c>
      <c r="AD49" s="5" t="s">
        <v>126</v>
      </c>
      <c r="AE49" s="5" t="s">
        <v>126</v>
      </c>
      <c r="AF49" s="5">
        <v>1000</v>
      </c>
    </row>
    <row r="50" spans="29:32" s="5" customFormat="1" x14ac:dyDescent="0.25">
      <c r="AC50" s="5" t="s">
        <v>127</v>
      </c>
      <c r="AD50" s="5" t="s">
        <v>128</v>
      </c>
      <c r="AE50" s="5" t="s">
        <v>128</v>
      </c>
      <c r="AF50" s="5">
        <v>1000</v>
      </c>
    </row>
    <row r="51" spans="29:32" s="5" customFormat="1" x14ac:dyDescent="0.25">
      <c r="AC51" s="5" t="s">
        <v>129</v>
      </c>
      <c r="AD51" s="5" t="s">
        <v>130</v>
      </c>
      <c r="AE51" s="5" t="s">
        <v>130</v>
      </c>
      <c r="AF51" s="5">
        <v>1000</v>
      </c>
    </row>
    <row r="52" spans="29:32" s="5" customFormat="1" x14ac:dyDescent="0.25">
      <c r="AC52" s="5" t="s">
        <v>131</v>
      </c>
      <c r="AD52" s="5" t="s">
        <v>132</v>
      </c>
      <c r="AE52" s="5" t="s">
        <v>132</v>
      </c>
      <c r="AF52" s="5">
        <v>1517</v>
      </c>
    </row>
    <row r="53" spans="29:32" s="5" customFormat="1" x14ac:dyDescent="0.25">
      <c r="AC53" s="5" t="s">
        <v>133</v>
      </c>
      <c r="AD53" s="5" t="s">
        <v>134</v>
      </c>
      <c r="AE53" s="5" t="s">
        <v>134</v>
      </c>
      <c r="AF53" s="5">
        <v>1000</v>
      </c>
    </row>
    <row r="54" spans="29:32" s="5" customFormat="1" x14ac:dyDescent="0.25">
      <c r="AC54" s="5" t="s">
        <v>135</v>
      </c>
      <c r="AD54" s="5" t="s">
        <v>136</v>
      </c>
      <c r="AE54" s="5" t="s">
        <v>136</v>
      </c>
      <c r="AF54" s="5">
        <v>1054</v>
      </c>
    </row>
    <row r="55" spans="29:32" s="5" customFormat="1" x14ac:dyDescent="0.25">
      <c r="AC55" s="5" t="s">
        <v>137</v>
      </c>
      <c r="AD55" s="5" t="s">
        <v>138</v>
      </c>
      <c r="AE55" s="5" t="s">
        <v>138</v>
      </c>
      <c r="AF55" s="5">
        <v>4120</v>
      </c>
    </row>
    <row r="56" spans="29:32" s="5" customFormat="1" x14ac:dyDescent="0.25">
      <c r="AC56" s="5" t="s">
        <v>139</v>
      </c>
      <c r="AD56" s="5" t="s">
        <v>140</v>
      </c>
      <c r="AE56" s="5" t="s">
        <v>140</v>
      </c>
      <c r="AF56" s="5">
        <v>0</v>
      </c>
    </row>
    <row r="57" spans="29:32" s="5" customFormat="1" x14ac:dyDescent="0.25">
      <c r="AC57" s="5" t="s">
        <v>141</v>
      </c>
      <c r="AD57" s="5" t="s">
        <v>142</v>
      </c>
      <c r="AE57" s="5" t="s">
        <v>142</v>
      </c>
      <c r="AF57" s="5">
        <v>1130</v>
      </c>
    </row>
    <row r="58" spans="29:32" s="5" customFormat="1" x14ac:dyDescent="0.25">
      <c r="AC58" s="5" t="s">
        <v>143</v>
      </c>
      <c r="AD58" s="5" t="s">
        <v>144</v>
      </c>
      <c r="AE58" s="5" t="s">
        <v>144</v>
      </c>
      <c r="AF58" s="5">
        <v>1180</v>
      </c>
    </row>
    <row r="59" spans="29:32" s="5" customFormat="1" x14ac:dyDescent="0.25">
      <c r="AC59" s="5" t="s">
        <v>145</v>
      </c>
      <c r="AD59" s="5" t="s">
        <v>146</v>
      </c>
      <c r="AE59" s="5" t="s">
        <v>146</v>
      </c>
      <c r="AF59" s="5">
        <v>1000</v>
      </c>
    </row>
    <row r="60" spans="29:32" s="5" customFormat="1" x14ac:dyDescent="0.25">
      <c r="AC60" s="5" t="s">
        <v>147</v>
      </c>
      <c r="AD60" s="5" t="s">
        <v>148</v>
      </c>
      <c r="AE60" s="5" t="s">
        <v>148</v>
      </c>
      <c r="AF60" s="5">
        <v>0</v>
      </c>
    </row>
    <row r="61" spans="29:32" s="5" customFormat="1" x14ac:dyDescent="0.25">
      <c r="AC61" s="5" t="s">
        <v>149</v>
      </c>
      <c r="AD61" s="5" t="s">
        <v>150</v>
      </c>
      <c r="AE61" s="5" t="s">
        <v>150</v>
      </c>
      <c r="AF61" s="5">
        <v>1000</v>
      </c>
    </row>
    <row r="62" spans="29:32" s="5" customFormat="1" x14ac:dyDescent="0.25">
      <c r="AC62" s="5" t="s">
        <v>151</v>
      </c>
      <c r="AD62" s="5" t="s">
        <v>152</v>
      </c>
      <c r="AE62" s="5" t="s">
        <v>152</v>
      </c>
      <c r="AF62" s="5">
        <v>0</v>
      </c>
    </row>
    <row r="63" spans="29:32" s="5" customFormat="1" x14ac:dyDescent="0.25">
      <c r="AC63" s="5" t="s">
        <v>153</v>
      </c>
      <c r="AD63" s="5" t="s">
        <v>154</v>
      </c>
      <c r="AE63" s="5" t="s">
        <v>154</v>
      </c>
    </row>
    <row r="64" spans="29:32" s="5" customFormat="1" x14ac:dyDescent="0.25">
      <c r="AC64" s="5" t="s">
        <v>155</v>
      </c>
      <c r="AD64" s="5" t="s">
        <v>550</v>
      </c>
      <c r="AE64" s="5" t="s">
        <v>550</v>
      </c>
      <c r="AF64" s="5">
        <v>25054</v>
      </c>
    </row>
    <row r="65" spans="29:32" s="5" customFormat="1" x14ac:dyDescent="0.25">
      <c r="AC65" s="5" t="s">
        <v>156</v>
      </c>
      <c r="AD65" s="5" t="s">
        <v>157</v>
      </c>
      <c r="AE65" s="5" t="s">
        <v>157</v>
      </c>
      <c r="AF65" s="5">
        <v>34737</v>
      </c>
    </row>
    <row r="66" spans="29:32" s="5" customFormat="1" x14ac:dyDescent="0.25">
      <c r="AC66" s="5" t="s">
        <v>158</v>
      </c>
      <c r="AD66" s="5" t="s">
        <v>159</v>
      </c>
      <c r="AE66" s="5" t="s">
        <v>159</v>
      </c>
      <c r="AF66" s="5">
        <v>32013</v>
      </c>
    </row>
    <row r="67" spans="29:32" s="5" customFormat="1" x14ac:dyDescent="0.25">
      <c r="AC67" s="5" t="s">
        <v>160</v>
      </c>
      <c r="AD67" s="5" t="s">
        <v>161</v>
      </c>
      <c r="AE67" s="5" t="s">
        <v>161</v>
      </c>
      <c r="AF67" s="5">
        <v>2746</v>
      </c>
    </row>
    <row r="68" spans="29:32" s="5" customFormat="1" x14ac:dyDescent="0.25">
      <c r="AC68" s="5" t="s">
        <v>162</v>
      </c>
      <c r="AD68" s="5" t="s">
        <v>163</v>
      </c>
      <c r="AE68" s="5" t="s">
        <v>163</v>
      </c>
      <c r="AF68" s="5">
        <v>1181</v>
      </c>
    </row>
    <row r="69" spans="29:32" s="5" customFormat="1" x14ac:dyDescent="0.25">
      <c r="AC69" s="5" t="s">
        <v>164</v>
      </c>
      <c r="AD69" s="5" t="s">
        <v>165</v>
      </c>
      <c r="AE69" s="5" t="s">
        <v>165</v>
      </c>
      <c r="AF69" s="5">
        <v>1297</v>
      </c>
    </row>
    <row r="70" spans="29:32" s="5" customFormat="1" x14ac:dyDescent="0.25">
      <c r="AC70" s="5" t="s">
        <v>166</v>
      </c>
      <c r="AD70" s="5" t="s">
        <v>167</v>
      </c>
      <c r="AE70" s="5" t="s">
        <v>167</v>
      </c>
      <c r="AF70" s="5">
        <v>1000</v>
      </c>
    </row>
    <row r="71" spans="29:32" s="5" customFormat="1" x14ac:dyDescent="0.25">
      <c r="AC71" s="5" t="s">
        <v>168</v>
      </c>
      <c r="AD71" s="5" t="s">
        <v>169</v>
      </c>
      <c r="AE71" s="5" t="s">
        <v>169</v>
      </c>
      <c r="AF71" s="5">
        <v>4346</v>
      </c>
    </row>
    <row r="72" spans="29:32" s="5" customFormat="1" x14ac:dyDescent="0.25">
      <c r="AC72" s="5" t="s">
        <v>170</v>
      </c>
      <c r="AD72" s="5" t="s">
        <v>171</v>
      </c>
      <c r="AE72" s="5" t="s">
        <v>171</v>
      </c>
      <c r="AF72" s="5">
        <v>1180</v>
      </c>
    </row>
    <row r="73" spans="29:32" s="5" customFormat="1" x14ac:dyDescent="0.25">
      <c r="AC73" s="5" t="s">
        <v>172</v>
      </c>
      <c r="AD73" s="5" t="s">
        <v>173</v>
      </c>
      <c r="AE73" s="5" t="s">
        <v>173</v>
      </c>
      <c r="AF73" s="5">
        <v>2135</v>
      </c>
    </row>
    <row r="74" spans="29:32" s="5" customFormat="1" x14ac:dyDescent="0.25">
      <c r="AC74" s="5" t="s">
        <v>174</v>
      </c>
      <c r="AD74" s="5" t="s">
        <v>175</v>
      </c>
      <c r="AE74" s="5" t="s">
        <v>175</v>
      </c>
      <c r="AF74" s="5">
        <v>1105</v>
      </c>
    </row>
    <row r="75" spans="29:32" s="5" customFormat="1" x14ac:dyDescent="0.25">
      <c r="AC75" s="5" t="s">
        <v>176</v>
      </c>
      <c r="AD75" s="5" t="s">
        <v>177</v>
      </c>
      <c r="AE75" s="5" t="s">
        <v>177</v>
      </c>
      <c r="AF75" s="5">
        <v>75333</v>
      </c>
    </row>
    <row r="76" spans="29:32" s="5" customFormat="1" x14ac:dyDescent="0.25">
      <c r="AC76" s="5" t="s">
        <v>178</v>
      </c>
      <c r="AD76" s="5" t="s">
        <v>179</v>
      </c>
      <c r="AE76" s="5" t="s">
        <v>179</v>
      </c>
      <c r="AF76" s="5">
        <v>1219</v>
      </c>
    </row>
    <row r="77" spans="29:32" s="5" customFormat="1" x14ac:dyDescent="0.25">
      <c r="AC77" s="5" t="s">
        <v>180</v>
      </c>
      <c r="AD77" s="5" t="s">
        <v>181</v>
      </c>
      <c r="AE77" s="5" t="s">
        <v>181</v>
      </c>
      <c r="AF77" s="5">
        <v>1526</v>
      </c>
    </row>
    <row r="78" spans="29:32" s="5" customFormat="1" x14ac:dyDescent="0.25">
      <c r="AC78" s="5" t="s">
        <v>182</v>
      </c>
      <c r="AD78" s="5" t="s">
        <v>183</v>
      </c>
      <c r="AE78" s="5" t="s">
        <v>183</v>
      </c>
      <c r="AF78" s="5">
        <v>1213</v>
      </c>
    </row>
    <row r="79" spans="29:32" s="5" customFormat="1" x14ac:dyDescent="0.25">
      <c r="AC79" s="5" t="s">
        <v>184</v>
      </c>
      <c r="AD79" s="5" t="s">
        <v>185</v>
      </c>
      <c r="AE79" s="5" t="s">
        <v>185</v>
      </c>
      <c r="AF79" s="5">
        <v>4061</v>
      </c>
    </row>
    <row r="80" spans="29:32" s="5" customFormat="1" x14ac:dyDescent="0.25">
      <c r="AC80" s="5" t="s">
        <v>186</v>
      </c>
      <c r="AD80" s="5" t="s">
        <v>187</v>
      </c>
      <c r="AE80" s="5" t="s">
        <v>187</v>
      </c>
      <c r="AF80" s="5">
        <v>3250</v>
      </c>
    </row>
    <row r="81" spans="29:32" s="5" customFormat="1" x14ac:dyDescent="0.25">
      <c r="AC81" s="5" t="s">
        <v>188</v>
      </c>
      <c r="AD81" s="5" t="s">
        <v>189</v>
      </c>
      <c r="AE81" s="5" t="s">
        <v>189</v>
      </c>
      <c r="AF81" s="5">
        <v>1471</v>
      </c>
    </row>
    <row r="82" spans="29:32" s="5" customFormat="1" x14ac:dyDescent="0.25">
      <c r="AC82" s="5" t="s">
        <v>190</v>
      </c>
      <c r="AD82" s="5" t="s">
        <v>191</v>
      </c>
      <c r="AE82" s="5" t="s">
        <v>191</v>
      </c>
      <c r="AF82" s="5">
        <v>1000</v>
      </c>
    </row>
    <row r="83" spans="29:32" s="5" customFormat="1" x14ac:dyDescent="0.25">
      <c r="AC83" s="5" t="s">
        <v>192</v>
      </c>
      <c r="AD83" s="5" t="s">
        <v>193</v>
      </c>
      <c r="AE83" s="5" t="s">
        <v>193</v>
      </c>
      <c r="AF83" s="5">
        <v>1000</v>
      </c>
    </row>
    <row r="84" spans="29:32" s="5" customFormat="1" x14ac:dyDescent="0.25">
      <c r="AC84" s="5" t="s">
        <v>194</v>
      </c>
      <c r="AD84" s="5" t="s">
        <v>195</v>
      </c>
      <c r="AE84" s="5" t="s">
        <v>195</v>
      </c>
      <c r="AF84" s="5">
        <v>1160</v>
      </c>
    </row>
    <row r="85" spans="29:32" s="5" customFormat="1" x14ac:dyDescent="0.25">
      <c r="AC85" s="5" t="s">
        <v>196</v>
      </c>
      <c r="AD85" s="5" t="s">
        <v>197</v>
      </c>
      <c r="AE85" s="5" t="s">
        <v>197</v>
      </c>
      <c r="AF85" s="5">
        <v>2890</v>
      </c>
    </row>
    <row r="86" spans="29:32" s="5" customFormat="1" x14ac:dyDescent="0.25">
      <c r="AC86" s="5" t="s">
        <v>198</v>
      </c>
      <c r="AD86" s="5" t="s">
        <v>199</v>
      </c>
      <c r="AE86" s="5" t="s">
        <v>199</v>
      </c>
      <c r="AF86" s="5">
        <v>1034</v>
      </c>
    </row>
    <row r="87" spans="29:32" s="5" customFormat="1" x14ac:dyDescent="0.25">
      <c r="AC87" s="5" t="s">
        <v>200</v>
      </c>
      <c r="AD87" s="5" t="s">
        <v>201</v>
      </c>
      <c r="AE87" s="5" t="s">
        <v>201</v>
      </c>
      <c r="AF87" s="5">
        <v>1515</v>
      </c>
    </row>
    <row r="88" spans="29:32" s="5" customFormat="1" x14ac:dyDescent="0.25">
      <c r="AC88" s="5" t="s">
        <v>202</v>
      </c>
      <c r="AD88" s="5" t="s">
        <v>203</v>
      </c>
      <c r="AE88" s="5" t="s">
        <v>203</v>
      </c>
      <c r="AF88" s="5">
        <v>4265</v>
      </c>
    </row>
    <row r="89" spans="29:32" s="5" customFormat="1" x14ac:dyDescent="0.25">
      <c r="AC89" s="5" t="s">
        <v>204</v>
      </c>
      <c r="AD89" s="5" t="s">
        <v>205</v>
      </c>
      <c r="AE89" s="5" t="s">
        <v>205</v>
      </c>
      <c r="AF89" s="5">
        <v>2432</v>
      </c>
    </row>
    <row r="90" spans="29:32" s="5" customFormat="1" x14ac:dyDescent="0.25">
      <c r="AC90" s="5" t="s">
        <v>206</v>
      </c>
      <c r="AD90" s="5" t="s">
        <v>207</v>
      </c>
      <c r="AE90" s="5" t="s">
        <v>207</v>
      </c>
      <c r="AF90" s="5">
        <v>1387</v>
      </c>
    </row>
    <row r="91" spans="29:32" s="5" customFormat="1" x14ac:dyDescent="0.25">
      <c r="AC91" s="5" t="s">
        <v>208</v>
      </c>
      <c r="AD91" s="5" t="s">
        <v>209</v>
      </c>
      <c r="AE91" s="5" t="s">
        <v>209</v>
      </c>
      <c r="AF91" s="5">
        <v>4319</v>
      </c>
    </row>
    <row r="92" spans="29:32" s="5" customFormat="1" x14ac:dyDescent="0.25">
      <c r="AC92" s="5" t="s">
        <v>210</v>
      </c>
      <c r="AD92" s="5" t="s">
        <v>211</v>
      </c>
      <c r="AE92" s="5" t="s">
        <v>211</v>
      </c>
      <c r="AF92" s="5">
        <v>6206</v>
      </c>
    </row>
    <row r="93" spans="29:32" s="5" customFormat="1" x14ac:dyDescent="0.25">
      <c r="AC93" s="5" t="s">
        <v>212</v>
      </c>
      <c r="AD93" s="5" t="s">
        <v>213</v>
      </c>
      <c r="AE93" s="5" t="s">
        <v>213</v>
      </c>
      <c r="AF93" s="5">
        <v>1000</v>
      </c>
    </row>
    <row r="94" spans="29:32" s="5" customFormat="1" x14ac:dyDescent="0.25">
      <c r="AC94" s="5" t="s">
        <v>214</v>
      </c>
      <c r="AD94" s="5" t="s">
        <v>215</v>
      </c>
      <c r="AE94" s="5" t="s">
        <v>215</v>
      </c>
      <c r="AF94" s="5">
        <v>1014</v>
      </c>
    </row>
    <row r="95" spans="29:32" s="5" customFormat="1" x14ac:dyDescent="0.25">
      <c r="AC95" s="5" t="s">
        <v>216</v>
      </c>
      <c r="AD95" s="5" t="s">
        <v>217</v>
      </c>
      <c r="AE95" s="5" t="s">
        <v>217</v>
      </c>
      <c r="AF95" s="5">
        <v>4394</v>
      </c>
    </row>
    <row r="96" spans="29:32" s="5" customFormat="1" x14ac:dyDescent="0.25">
      <c r="AC96" s="5" t="s">
        <v>218</v>
      </c>
      <c r="AD96" s="5" t="s">
        <v>219</v>
      </c>
      <c r="AE96" s="5" t="s">
        <v>219</v>
      </c>
      <c r="AF96" s="5">
        <v>1849</v>
      </c>
    </row>
    <row r="97" spans="29:32" s="5" customFormat="1" x14ac:dyDescent="0.25">
      <c r="AC97" s="5" t="s">
        <v>220</v>
      </c>
      <c r="AD97" s="5" t="s">
        <v>221</v>
      </c>
      <c r="AE97" s="5" t="s">
        <v>221</v>
      </c>
      <c r="AF97" s="5">
        <v>5109</v>
      </c>
    </row>
    <row r="98" spans="29:32" s="5" customFormat="1" x14ac:dyDescent="0.25">
      <c r="AC98" s="5" t="s">
        <v>222</v>
      </c>
      <c r="AD98" s="5" t="s">
        <v>223</v>
      </c>
      <c r="AE98" s="5" t="s">
        <v>223</v>
      </c>
      <c r="AF98" s="5">
        <v>3199</v>
      </c>
    </row>
    <row r="99" spans="29:32" s="5" customFormat="1" x14ac:dyDescent="0.25">
      <c r="AC99" s="5" t="s">
        <v>224</v>
      </c>
      <c r="AD99" s="5" t="s">
        <v>225</v>
      </c>
      <c r="AE99" s="5" t="s">
        <v>225</v>
      </c>
      <c r="AF99" s="5">
        <v>1000</v>
      </c>
    </row>
    <row r="100" spans="29:32" s="5" customFormat="1" x14ac:dyDescent="0.25">
      <c r="AC100" s="5" t="s">
        <v>226</v>
      </c>
      <c r="AD100" s="5" t="s">
        <v>227</v>
      </c>
      <c r="AE100" s="5" t="s">
        <v>227</v>
      </c>
      <c r="AF100" s="5">
        <v>1000</v>
      </c>
    </row>
    <row r="101" spans="29:32" s="5" customFormat="1" x14ac:dyDescent="0.25">
      <c r="AC101" s="5" t="s">
        <v>228</v>
      </c>
      <c r="AD101" s="5" t="s">
        <v>229</v>
      </c>
      <c r="AE101" s="5" t="s">
        <v>229</v>
      </c>
      <c r="AF101" s="5">
        <v>1620</v>
      </c>
    </row>
    <row r="102" spans="29:32" s="5" customFormat="1" x14ac:dyDescent="0.25">
      <c r="AC102" s="5" t="s">
        <v>230</v>
      </c>
      <c r="AD102" s="5" t="s">
        <v>231</v>
      </c>
      <c r="AE102" s="5" t="s">
        <v>231</v>
      </c>
      <c r="AF102" s="5">
        <v>1103</v>
      </c>
    </row>
    <row r="103" spans="29:32" s="5" customFormat="1" x14ac:dyDescent="0.25">
      <c r="AC103" s="5" t="s">
        <v>232</v>
      </c>
      <c r="AD103" s="5" t="s">
        <v>233</v>
      </c>
      <c r="AE103" s="5" t="s">
        <v>233</v>
      </c>
      <c r="AF103" s="5">
        <v>2534</v>
      </c>
    </row>
    <row r="104" spans="29:32" s="5" customFormat="1" x14ac:dyDescent="0.25">
      <c r="AC104" s="5" t="s">
        <v>234</v>
      </c>
      <c r="AD104" s="5" t="s">
        <v>235</v>
      </c>
      <c r="AE104" s="5" t="s">
        <v>235</v>
      </c>
      <c r="AF104" s="5">
        <v>1295</v>
      </c>
    </row>
    <row r="105" spans="29:32" s="5" customFormat="1" x14ac:dyDescent="0.25">
      <c r="AC105" s="5" t="s">
        <v>236</v>
      </c>
      <c r="AD105" s="5" t="s">
        <v>237</v>
      </c>
      <c r="AE105" s="5" t="s">
        <v>237</v>
      </c>
      <c r="AF105" s="5">
        <v>1615</v>
      </c>
    </row>
    <row r="106" spans="29:32" s="5" customFormat="1" x14ac:dyDescent="0.25">
      <c r="AC106" s="5" t="s">
        <v>238</v>
      </c>
      <c r="AD106" s="5" t="s">
        <v>239</v>
      </c>
      <c r="AE106" s="5" t="s">
        <v>239</v>
      </c>
      <c r="AF106" s="5">
        <v>3854</v>
      </c>
    </row>
    <row r="107" spans="29:32" s="5" customFormat="1" x14ac:dyDescent="0.25">
      <c r="AC107" s="5" t="s">
        <v>240</v>
      </c>
      <c r="AD107" s="5" t="s">
        <v>241</v>
      </c>
      <c r="AE107" s="5" t="s">
        <v>241</v>
      </c>
      <c r="AF107" s="5">
        <v>5908</v>
      </c>
    </row>
    <row r="108" spans="29:32" s="5" customFormat="1" x14ac:dyDescent="0.25">
      <c r="AC108" s="5" t="s">
        <v>242</v>
      </c>
      <c r="AD108" s="5" t="s">
        <v>243</v>
      </c>
      <c r="AE108" s="5" t="s">
        <v>243</v>
      </c>
      <c r="AF108" s="5">
        <v>3047</v>
      </c>
    </row>
    <row r="109" spans="29:32" s="5" customFormat="1" x14ac:dyDescent="0.25">
      <c r="AC109" s="5" t="s">
        <v>244</v>
      </c>
      <c r="AD109" s="5" t="s">
        <v>245</v>
      </c>
      <c r="AE109" s="5" t="s">
        <v>245</v>
      </c>
      <c r="AF109" s="5">
        <v>2751</v>
      </c>
    </row>
    <row r="110" spans="29:32" s="5" customFormat="1" x14ac:dyDescent="0.25">
      <c r="AC110" s="5" t="s">
        <v>246</v>
      </c>
      <c r="AD110" s="5" t="s">
        <v>247</v>
      </c>
      <c r="AE110" s="5" t="s">
        <v>247</v>
      </c>
      <c r="AF110" s="5">
        <v>2070</v>
      </c>
    </row>
    <row r="111" spans="29:32" s="5" customFormat="1" x14ac:dyDescent="0.25">
      <c r="AC111" s="5" t="s">
        <v>248</v>
      </c>
      <c r="AD111" s="5" t="s">
        <v>249</v>
      </c>
      <c r="AE111" s="5" t="s">
        <v>249</v>
      </c>
      <c r="AF111" s="5">
        <v>1826</v>
      </c>
    </row>
    <row r="112" spans="29:32" s="5" customFormat="1" x14ac:dyDescent="0.25">
      <c r="AC112" s="5" t="s">
        <v>250</v>
      </c>
      <c r="AD112" s="5" t="s">
        <v>251</v>
      </c>
      <c r="AE112" s="5" t="s">
        <v>251</v>
      </c>
      <c r="AF112" s="5">
        <v>3022</v>
      </c>
    </row>
    <row r="113" spans="29:32" s="5" customFormat="1" x14ac:dyDescent="0.25">
      <c r="AC113" s="5" t="s">
        <v>252</v>
      </c>
      <c r="AD113" s="5" t="s">
        <v>253</v>
      </c>
      <c r="AE113" s="5" t="s">
        <v>253</v>
      </c>
      <c r="AF113" s="5">
        <v>1620</v>
      </c>
    </row>
    <row r="114" spans="29:32" s="5" customFormat="1" x14ac:dyDescent="0.25">
      <c r="AC114" s="5" t="s">
        <v>254</v>
      </c>
      <c r="AD114" s="5" t="s">
        <v>255</v>
      </c>
      <c r="AE114" s="5" t="s">
        <v>255</v>
      </c>
      <c r="AF114" s="5">
        <v>5189</v>
      </c>
    </row>
    <row r="115" spans="29:32" s="5" customFormat="1" x14ac:dyDescent="0.25">
      <c r="AC115" s="5" t="s">
        <v>256</v>
      </c>
      <c r="AD115" s="5" t="s">
        <v>257</v>
      </c>
      <c r="AE115" s="5" t="s">
        <v>257</v>
      </c>
      <c r="AF115" s="5">
        <v>3212</v>
      </c>
    </row>
    <row r="116" spans="29:32" s="5" customFormat="1" x14ac:dyDescent="0.25">
      <c r="AC116" s="5" t="s">
        <v>258</v>
      </c>
      <c r="AD116" s="5" t="s">
        <v>259</v>
      </c>
      <c r="AE116" s="5" t="s">
        <v>259</v>
      </c>
      <c r="AF116" s="5">
        <v>1808</v>
      </c>
    </row>
    <row r="117" spans="29:32" s="5" customFormat="1" x14ac:dyDescent="0.25">
      <c r="AC117" s="5" t="s">
        <v>260</v>
      </c>
      <c r="AD117" s="5" t="s">
        <v>261</v>
      </c>
      <c r="AE117" s="5" t="s">
        <v>261</v>
      </c>
      <c r="AF117" s="5">
        <v>2712</v>
      </c>
    </row>
    <row r="118" spans="29:32" s="5" customFormat="1" x14ac:dyDescent="0.25">
      <c r="AC118" s="5" t="s">
        <v>262</v>
      </c>
      <c r="AD118" s="5" t="s">
        <v>263</v>
      </c>
      <c r="AE118" s="5" t="s">
        <v>263</v>
      </c>
      <c r="AF118" s="5">
        <v>7762</v>
      </c>
    </row>
    <row r="119" spans="29:32" s="5" customFormat="1" x14ac:dyDescent="0.25">
      <c r="AC119" s="5" t="s">
        <v>264</v>
      </c>
      <c r="AD119" s="5" t="s">
        <v>265</v>
      </c>
      <c r="AE119" s="5" t="s">
        <v>265</v>
      </c>
      <c r="AF119" s="5">
        <v>2255</v>
      </c>
    </row>
    <row r="120" spans="29:32" s="5" customFormat="1" x14ac:dyDescent="0.25">
      <c r="AC120" s="5" t="s">
        <v>266</v>
      </c>
      <c r="AD120" s="5" t="s">
        <v>267</v>
      </c>
      <c r="AE120" s="5" t="s">
        <v>267</v>
      </c>
      <c r="AF120" s="5">
        <v>1540</v>
      </c>
    </row>
    <row r="121" spans="29:32" s="5" customFormat="1" x14ac:dyDescent="0.25">
      <c r="AC121" s="5" t="s">
        <v>268</v>
      </c>
      <c r="AD121" s="5" t="s">
        <v>269</v>
      </c>
      <c r="AE121" s="5" t="s">
        <v>269</v>
      </c>
      <c r="AF121" s="5">
        <v>1195</v>
      </c>
    </row>
    <row r="122" spans="29:32" s="5" customFormat="1" x14ac:dyDescent="0.25">
      <c r="AC122" s="5" t="s">
        <v>270</v>
      </c>
      <c r="AD122" s="5" t="s">
        <v>271</v>
      </c>
      <c r="AE122" s="5" t="s">
        <v>271</v>
      </c>
      <c r="AF122" s="5">
        <v>1157</v>
      </c>
    </row>
    <row r="123" spans="29:32" s="5" customFormat="1" x14ac:dyDescent="0.25">
      <c r="AC123" s="5" t="s">
        <v>272</v>
      </c>
      <c r="AD123" s="5" t="s">
        <v>273</v>
      </c>
      <c r="AE123" s="5" t="s">
        <v>273</v>
      </c>
      <c r="AF123" s="5">
        <v>1731</v>
      </c>
    </row>
    <row r="124" spans="29:32" s="5" customFormat="1" x14ac:dyDescent="0.25">
      <c r="AC124" s="5" t="s">
        <v>274</v>
      </c>
      <c r="AD124" s="5" t="s">
        <v>275</v>
      </c>
      <c r="AE124" s="5" t="s">
        <v>275</v>
      </c>
      <c r="AF124" s="5">
        <v>1311</v>
      </c>
    </row>
    <row r="125" spans="29:32" s="5" customFormat="1" x14ac:dyDescent="0.25">
      <c r="AC125" s="5" t="s">
        <v>276</v>
      </c>
      <c r="AD125" s="5" t="s">
        <v>277</v>
      </c>
      <c r="AE125" s="5" t="s">
        <v>277</v>
      </c>
      <c r="AF125" s="5">
        <v>1590</v>
      </c>
    </row>
    <row r="126" spans="29:32" s="5" customFormat="1" x14ac:dyDescent="0.25">
      <c r="AC126" s="5" t="s">
        <v>278</v>
      </c>
      <c r="AD126" s="5" t="s">
        <v>279</v>
      </c>
      <c r="AE126" s="5" t="s">
        <v>279</v>
      </c>
      <c r="AF126" s="5">
        <v>2324</v>
      </c>
    </row>
    <row r="127" spans="29:32" s="5" customFormat="1" x14ac:dyDescent="0.25">
      <c r="AC127" s="5" t="s">
        <v>280</v>
      </c>
      <c r="AD127" s="5" t="s">
        <v>281</v>
      </c>
      <c r="AE127" s="5" t="s">
        <v>281</v>
      </c>
      <c r="AF127" s="5">
        <v>1596</v>
      </c>
    </row>
    <row r="128" spans="29:32" s="5" customFormat="1" x14ac:dyDescent="0.25">
      <c r="AC128" s="5" t="s">
        <v>282</v>
      </c>
      <c r="AD128" s="5" t="s">
        <v>283</v>
      </c>
      <c r="AE128" s="5" t="s">
        <v>283</v>
      </c>
      <c r="AF128" s="5">
        <v>2518</v>
      </c>
    </row>
    <row r="129" spans="29:32" s="5" customFormat="1" x14ac:dyDescent="0.25">
      <c r="AC129" s="5" t="s">
        <v>284</v>
      </c>
      <c r="AD129" s="5" t="s">
        <v>285</v>
      </c>
      <c r="AE129" s="5" t="s">
        <v>285</v>
      </c>
      <c r="AF129" s="5">
        <v>3519</v>
      </c>
    </row>
    <row r="130" spans="29:32" s="5" customFormat="1" x14ac:dyDescent="0.25">
      <c r="AC130" s="5" t="s">
        <v>286</v>
      </c>
      <c r="AD130" s="5" t="s">
        <v>287</v>
      </c>
      <c r="AE130" s="5" t="s">
        <v>287</v>
      </c>
      <c r="AF130" s="5">
        <v>1521</v>
      </c>
    </row>
    <row r="131" spans="29:32" s="5" customFormat="1" x14ac:dyDescent="0.25">
      <c r="AC131" s="5" t="s">
        <v>288</v>
      </c>
      <c r="AD131" s="5" t="s">
        <v>289</v>
      </c>
      <c r="AE131" s="5" t="s">
        <v>289</v>
      </c>
      <c r="AF131" s="5">
        <v>5510</v>
      </c>
    </row>
    <row r="132" spans="29:32" s="5" customFormat="1" x14ac:dyDescent="0.25">
      <c r="AC132" s="5" t="s">
        <v>290</v>
      </c>
      <c r="AD132" s="5" t="s">
        <v>291</v>
      </c>
      <c r="AE132" s="5" t="s">
        <v>291</v>
      </c>
      <c r="AF132" s="5">
        <v>1000</v>
      </c>
    </row>
    <row r="133" spans="29:32" s="5" customFormat="1" x14ac:dyDescent="0.25">
      <c r="AC133" s="5" t="s">
        <v>292</v>
      </c>
      <c r="AD133" s="5" t="s">
        <v>293</v>
      </c>
      <c r="AE133" s="5" t="s">
        <v>293</v>
      </c>
      <c r="AF133" s="5">
        <v>1169</v>
      </c>
    </row>
    <row r="134" spans="29:32" s="5" customFormat="1" x14ac:dyDescent="0.25">
      <c r="AC134" s="5" t="s">
        <v>294</v>
      </c>
      <c r="AD134" s="5" t="s">
        <v>295</v>
      </c>
      <c r="AE134" s="5" t="s">
        <v>295</v>
      </c>
      <c r="AF134" s="5">
        <v>1232</v>
      </c>
    </row>
    <row r="135" spans="29:32" s="5" customFormat="1" x14ac:dyDescent="0.25">
      <c r="AC135" s="5" t="s">
        <v>296</v>
      </c>
      <c r="AD135" s="5" t="s">
        <v>296</v>
      </c>
      <c r="AE135" s="5" t="s">
        <v>296</v>
      </c>
      <c r="AF135" s="5">
        <v>1040</v>
      </c>
    </row>
    <row r="136" spans="29:32" s="5" customFormat="1" x14ac:dyDescent="0.25">
      <c r="AC136" s="5" t="s">
        <v>297</v>
      </c>
      <c r="AD136" s="5" t="s">
        <v>297</v>
      </c>
      <c r="AE136" s="5" t="s">
        <v>297</v>
      </c>
      <c r="AF136" s="5">
        <v>6225</v>
      </c>
    </row>
    <row r="137" spans="29:32" s="5" customFormat="1" x14ac:dyDescent="0.25">
      <c r="AC137" s="5" t="s">
        <v>298</v>
      </c>
      <c r="AD137" s="5" t="s">
        <v>299</v>
      </c>
      <c r="AE137" s="5" t="s">
        <v>299</v>
      </c>
      <c r="AF137" s="5">
        <v>1240</v>
      </c>
    </row>
    <row r="138" spans="29:32" s="5" customFormat="1" x14ac:dyDescent="0.25">
      <c r="AC138" s="5" t="s">
        <v>300</v>
      </c>
      <c r="AD138" s="5" t="s">
        <v>551</v>
      </c>
      <c r="AE138" s="5" t="s">
        <v>551</v>
      </c>
      <c r="AF138" s="5">
        <v>1134</v>
      </c>
    </row>
    <row r="139" spans="29:32" s="5" customFormat="1" x14ac:dyDescent="0.25">
      <c r="AC139" s="5" t="s">
        <v>301</v>
      </c>
      <c r="AD139" s="5" t="s">
        <v>302</v>
      </c>
      <c r="AE139" s="5" t="s">
        <v>302</v>
      </c>
      <c r="AF139" s="5">
        <v>1215</v>
      </c>
    </row>
    <row r="140" spans="29:32" s="5" customFormat="1" x14ac:dyDescent="0.25">
      <c r="AC140" s="5" t="s">
        <v>303</v>
      </c>
      <c r="AD140" s="5" t="s">
        <v>304</v>
      </c>
      <c r="AE140" s="5" t="s">
        <v>304</v>
      </c>
      <c r="AF140" s="5">
        <v>1089</v>
      </c>
    </row>
    <row r="141" spans="29:32" s="5" customFormat="1" x14ac:dyDescent="0.25">
      <c r="AC141" s="5" t="s">
        <v>305</v>
      </c>
      <c r="AD141" s="5" t="s">
        <v>306</v>
      </c>
      <c r="AE141" s="5" t="s">
        <v>306</v>
      </c>
      <c r="AF141" s="5">
        <v>1101</v>
      </c>
    </row>
    <row r="142" spans="29:32" s="5" customFormat="1" x14ac:dyDescent="0.25">
      <c r="AC142" s="5" t="s">
        <v>307</v>
      </c>
      <c r="AD142" s="5" t="s">
        <v>308</v>
      </c>
      <c r="AE142" s="5" t="s">
        <v>308</v>
      </c>
      <c r="AF142" s="5">
        <v>5742</v>
      </c>
    </row>
    <row r="143" spans="29:32" s="5" customFormat="1" x14ac:dyDescent="0.25">
      <c r="AC143" s="5" t="s">
        <v>309</v>
      </c>
      <c r="AD143" s="5" t="s">
        <v>310</v>
      </c>
      <c r="AE143" s="5" t="s">
        <v>310</v>
      </c>
      <c r="AF143" s="5">
        <v>1758</v>
      </c>
    </row>
    <row r="144" spans="29:32" s="5" customFormat="1" x14ac:dyDescent="0.25">
      <c r="AC144" s="5" t="s">
        <v>311</v>
      </c>
      <c r="AD144" s="5" t="s">
        <v>312</v>
      </c>
      <c r="AE144" s="5" t="s">
        <v>312</v>
      </c>
      <c r="AF144" s="5">
        <v>3642</v>
      </c>
    </row>
    <row r="145" spans="29:32" s="5" customFormat="1" x14ac:dyDescent="0.25">
      <c r="AC145" s="5" t="s">
        <v>313</v>
      </c>
      <c r="AD145" s="5" t="s">
        <v>314</v>
      </c>
      <c r="AE145" s="5" t="s">
        <v>314</v>
      </c>
      <c r="AF145" s="5">
        <v>1343</v>
      </c>
    </row>
    <row r="146" spans="29:32" s="5" customFormat="1" x14ac:dyDescent="0.25">
      <c r="AC146" s="5" t="s">
        <v>315</v>
      </c>
      <c r="AD146" s="5" t="s">
        <v>316</v>
      </c>
      <c r="AE146" s="5" t="s">
        <v>316</v>
      </c>
      <c r="AF146" s="5">
        <v>2014</v>
      </c>
    </row>
    <row r="147" spans="29:32" s="5" customFormat="1" x14ac:dyDescent="0.25">
      <c r="AC147" s="5" t="s">
        <v>317</v>
      </c>
      <c r="AD147" s="5" t="s">
        <v>318</v>
      </c>
      <c r="AE147" s="5" t="s">
        <v>318</v>
      </c>
      <c r="AF147" s="5">
        <v>1154</v>
      </c>
    </row>
    <row r="148" spans="29:32" s="5" customFormat="1" x14ac:dyDescent="0.25">
      <c r="AC148" s="5" t="s">
        <v>319</v>
      </c>
      <c r="AD148" s="5" t="s">
        <v>320</v>
      </c>
      <c r="AE148" s="5" t="s">
        <v>320</v>
      </c>
      <c r="AF148" s="5">
        <v>1537</v>
      </c>
    </row>
    <row r="149" spans="29:32" s="5" customFormat="1" x14ac:dyDescent="0.25">
      <c r="AC149" s="5" t="s">
        <v>321</v>
      </c>
      <c r="AD149" s="5" t="s">
        <v>552</v>
      </c>
      <c r="AE149" s="5" t="s">
        <v>552</v>
      </c>
      <c r="AF149" s="5">
        <v>1021</v>
      </c>
    </row>
    <row r="150" spans="29:32" s="5" customFormat="1" x14ac:dyDescent="0.25">
      <c r="AC150" s="5" t="s">
        <v>322</v>
      </c>
      <c r="AD150" s="5" t="s">
        <v>323</v>
      </c>
      <c r="AE150" s="5" t="s">
        <v>323</v>
      </c>
      <c r="AF150" s="5">
        <v>0</v>
      </c>
    </row>
    <row r="151" spans="29:32" s="5" customFormat="1" x14ac:dyDescent="0.25">
      <c r="AC151" s="5" t="s">
        <v>324</v>
      </c>
      <c r="AD151" s="5" t="s">
        <v>325</v>
      </c>
      <c r="AE151" s="5" t="s">
        <v>325</v>
      </c>
      <c r="AF151" s="5">
        <v>1594</v>
      </c>
    </row>
    <row r="152" spans="29:32" s="5" customFormat="1" x14ac:dyDescent="0.25">
      <c r="AC152" s="5" t="s">
        <v>326</v>
      </c>
      <c r="AD152" s="5" t="s">
        <v>327</v>
      </c>
      <c r="AE152" s="5" t="s">
        <v>327</v>
      </c>
      <c r="AF152" s="5">
        <v>1002</v>
      </c>
    </row>
    <row r="153" spans="29:32" s="5" customFormat="1" x14ac:dyDescent="0.25">
      <c r="AC153" s="5" t="s">
        <v>328</v>
      </c>
      <c r="AD153" s="5" t="s">
        <v>329</v>
      </c>
      <c r="AE153" s="5" t="s">
        <v>329</v>
      </c>
      <c r="AF153" s="5">
        <v>1004</v>
      </c>
    </row>
    <row r="154" spans="29:32" s="5" customFormat="1" x14ac:dyDescent="0.25">
      <c r="AC154" s="5" t="s">
        <v>330</v>
      </c>
      <c r="AD154" s="5" t="s">
        <v>553</v>
      </c>
      <c r="AE154" s="5" t="s">
        <v>553</v>
      </c>
      <c r="AF154" s="5">
        <v>2035</v>
      </c>
    </row>
    <row r="155" spans="29:32" s="5" customFormat="1" x14ac:dyDescent="0.25">
      <c r="AC155" s="5" t="s">
        <v>331</v>
      </c>
      <c r="AD155" s="5" t="s">
        <v>332</v>
      </c>
      <c r="AE155" s="5" t="s">
        <v>332</v>
      </c>
      <c r="AF155" s="5">
        <v>1746</v>
      </c>
    </row>
    <row r="156" spans="29:32" s="5" customFormat="1" x14ac:dyDescent="0.25">
      <c r="AC156" s="5" t="s">
        <v>333</v>
      </c>
      <c r="AD156" s="5" t="s">
        <v>334</v>
      </c>
      <c r="AE156" s="5" t="s">
        <v>334</v>
      </c>
      <c r="AF156" s="5">
        <v>1901</v>
      </c>
    </row>
    <row r="157" spans="29:32" s="5" customFormat="1" x14ac:dyDescent="0.25">
      <c r="AC157" s="5" t="s">
        <v>335</v>
      </c>
      <c r="AD157" s="5" t="s">
        <v>336</v>
      </c>
      <c r="AE157" s="5" t="s">
        <v>336</v>
      </c>
      <c r="AF157" s="5">
        <v>2006</v>
      </c>
    </row>
    <row r="158" spans="29:32" s="5" customFormat="1" x14ac:dyDescent="0.25">
      <c r="AC158" s="5" t="s">
        <v>337</v>
      </c>
      <c r="AD158" s="5" t="s">
        <v>338</v>
      </c>
      <c r="AE158" s="5" t="s">
        <v>338</v>
      </c>
      <c r="AF158" s="5">
        <v>2281</v>
      </c>
    </row>
    <row r="159" spans="29:32" s="5" customFormat="1" x14ac:dyDescent="0.25">
      <c r="AC159" s="5" t="s">
        <v>339</v>
      </c>
      <c r="AD159" s="5" t="s">
        <v>554</v>
      </c>
      <c r="AE159" s="5" t="s">
        <v>554</v>
      </c>
      <c r="AF159" s="5">
        <v>1259</v>
      </c>
    </row>
    <row r="160" spans="29:32" s="5" customFormat="1" x14ac:dyDescent="0.25">
      <c r="AC160" s="5" t="s">
        <v>340</v>
      </c>
      <c r="AD160" s="5" t="s">
        <v>341</v>
      </c>
      <c r="AE160" s="5" t="s">
        <v>341</v>
      </c>
      <c r="AF160" s="5">
        <v>1000</v>
      </c>
    </row>
    <row r="161" spans="29:32" s="5" customFormat="1" x14ac:dyDescent="0.25">
      <c r="AC161" s="5" t="s">
        <v>342</v>
      </c>
      <c r="AD161" s="5" t="s">
        <v>343</v>
      </c>
      <c r="AE161" s="5" t="s">
        <v>343</v>
      </c>
      <c r="AF161" s="5">
        <v>1537</v>
      </c>
    </row>
    <row r="162" spans="29:32" s="5" customFormat="1" x14ac:dyDescent="0.25">
      <c r="AC162" s="5" t="s">
        <v>344</v>
      </c>
      <c r="AD162" s="5" t="s">
        <v>345</v>
      </c>
      <c r="AE162" s="5" t="s">
        <v>345</v>
      </c>
      <c r="AF162" s="5">
        <v>1937</v>
      </c>
    </row>
    <row r="163" spans="29:32" s="5" customFormat="1" x14ac:dyDescent="0.25">
      <c r="AC163" s="5" t="s">
        <v>346</v>
      </c>
      <c r="AD163" s="5" t="s">
        <v>347</v>
      </c>
      <c r="AE163" s="5" t="s">
        <v>347</v>
      </c>
      <c r="AF163" s="5">
        <v>3872</v>
      </c>
    </row>
    <row r="164" spans="29:32" s="5" customFormat="1" x14ac:dyDescent="0.25">
      <c r="AC164" s="5" t="s">
        <v>348</v>
      </c>
      <c r="AD164" s="5" t="s">
        <v>349</v>
      </c>
      <c r="AE164" s="5" t="s">
        <v>349</v>
      </c>
      <c r="AF164" s="5">
        <v>1994</v>
      </c>
    </row>
    <row r="165" spans="29:32" s="5" customFormat="1" x14ac:dyDescent="0.25">
      <c r="AC165" s="5" t="s">
        <v>350</v>
      </c>
      <c r="AD165" s="5" t="s">
        <v>351</v>
      </c>
      <c r="AE165" s="5" t="s">
        <v>351</v>
      </c>
      <c r="AF165" s="5">
        <v>4231</v>
      </c>
    </row>
    <row r="166" spans="29:32" s="5" customFormat="1" x14ac:dyDescent="0.25">
      <c r="AC166" s="5" t="s">
        <v>352</v>
      </c>
      <c r="AD166" s="5" t="s">
        <v>353</v>
      </c>
      <c r="AE166" s="5" t="s">
        <v>353</v>
      </c>
      <c r="AF166" s="5">
        <v>4151</v>
      </c>
    </row>
    <row r="167" spans="29:32" s="5" customFormat="1" x14ac:dyDescent="0.25">
      <c r="AC167" s="5" t="s">
        <v>354</v>
      </c>
      <c r="AD167" s="5" t="s">
        <v>355</v>
      </c>
      <c r="AE167" s="5" t="s">
        <v>355</v>
      </c>
      <c r="AF167" s="5">
        <v>1184</v>
      </c>
    </row>
    <row r="168" spans="29:32" s="5" customFormat="1" x14ac:dyDescent="0.25">
      <c r="AC168" s="5" t="s">
        <v>356</v>
      </c>
      <c r="AD168" s="5" t="s">
        <v>357</v>
      </c>
      <c r="AE168" s="5" t="s">
        <v>357</v>
      </c>
      <c r="AF168" s="5">
        <v>1984</v>
      </c>
    </row>
    <row r="169" spans="29:32" s="5" customFormat="1" x14ac:dyDescent="0.25">
      <c r="AC169" s="5" t="s">
        <v>358</v>
      </c>
      <c r="AD169" s="5" t="s">
        <v>359</v>
      </c>
      <c r="AE169" s="5" t="s">
        <v>359</v>
      </c>
      <c r="AF169" s="5">
        <v>2955</v>
      </c>
    </row>
    <row r="170" spans="29:32" s="5" customFormat="1" x14ac:dyDescent="0.25">
      <c r="AC170" s="5" t="s">
        <v>360</v>
      </c>
      <c r="AD170" s="5" t="s">
        <v>361</v>
      </c>
      <c r="AE170" s="5" t="s">
        <v>361</v>
      </c>
      <c r="AF170" s="5">
        <v>3626</v>
      </c>
    </row>
    <row r="171" spans="29:32" s="5" customFormat="1" x14ac:dyDescent="0.25">
      <c r="AC171" s="5" t="s">
        <v>362</v>
      </c>
      <c r="AD171" s="5" t="s">
        <v>363</v>
      </c>
      <c r="AE171" s="5" t="s">
        <v>363</v>
      </c>
      <c r="AF171" s="5">
        <v>1931</v>
      </c>
    </row>
    <row r="172" spans="29:32" s="5" customFormat="1" x14ac:dyDescent="0.25">
      <c r="AC172" s="5" t="s">
        <v>364</v>
      </c>
      <c r="AD172" s="5" t="s">
        <v>365</v>
      </c>
      <c r="AE172" s="5" t="s">
        <v>365</v>
      </c>
      <c r="AF172" s="5">
        <v>6708</v>
      </c>
    </row>
    <row r="173" spans="29:32" x14ac:dyDescent="0.25">
      <c r="AC173" t="s">
        <v>366</v>
      </c>
      <c r="AD173" t="s">
        <v>367</v>
      </c>
      <c r="AE173" t="s">
        <v>367</v>
      </c>
      <c r="AF173">
        <v>4447</v>
      </c>
    </row>
    <row r="174" spans="29:32" x14ac:dyDescent="0.25">
      <c r="AC174" t="s">
        <v>368</v>
      </c>
      <c r="AD174" t="s">
        <v>369</v>
      </c>
      <c r="AE174" t="s">
        <v>369</v>
      </c>
      <c r="AF174">
        <v>8240</v>
      </c>
    </row>
    <row r="175" spans="29:32" x14ac:dyDescent="0.25">
      <c r="AC175" t="s">
        <v>370</v>
      </c>
      <c r="AD175" t="s">
        <v>371</v>
      </c>
      <c r="AE175" t="s">
        <v>371</v>
      </c>
      <c r="AF175">
        <v>3067</v>
      </c>
    </row>
    <row r="176" spans="29:32" x14ac:dyDescent="0.25">
      <c r="AC176" t="s">
        <v>372</v>
      </c>
      <c r="AD176" t="s">
        <v>373</v>
      </c>
      <c r="AE176" t="s">
        <v>373</v>
      </c>
      <c r="AF176">
        <v>1000</v>
      </c>
    </row>
    <row r="177" spans="29:32" x14ac:dyDescent="0.25">
      <c r="AC177" t="s">
        <v>374</v>
      </c>
      <c r="AD177" t="s">
        <v>375</v>
      </c>
      <c r="AE177" t="s">
        <v>375</v>
      </c>
      <c r="AF177">
        <v>1000</v>
      </c>
    </row>
    <row r="178" spans="29:32" x14ac:dyDescent="0.25">
      <c r="AC178" t="s">
        <v>376</v>
      </c>
      <c r="AD178" t="s">
        <v>377</v>
      </c>
      <c r="AE178" t="s">
        <v>377</v>
      </c>
      <c r="AF178">
        <v>1000</v>
      </c>
    </row>
    <row r="179" spans="29:32" x14ac:dyDescent="0.25">
      <c r="AC179" t="s">
        <v>378</v>
      </c>
      <c r="AD179" t="s">
        <v>379</v>
      </c>
      <c r="AE179" t="s">
        <v>379</v>
      </c>
      <c r="AF179">
        <v>1345</v>
      </c>
    </row>
    <row r="180" spans="29:32" x14ac:dyDescent="0.25">
      <c r="AC180" t="s">
        <v>380</v>
      </c>
      <c r="AD180" t="s">
        <v>381</v>
      </c>
      <c r="AE180" t="s">
        <v>381</v>
      </c>
      <c r="AF180">
        <v>0</v>
      </c>
    </row>
    <row r="181" spans="29:32" x14ac:dyDescent="0.25">
      <c r="AC181" t="s">
        <v>382</v>
      </c>
      <c r="AD181" t="s">
        <v>383</v>
      </c>
      <c r="AE181" t="s">
        <v>383</v>
      </c>
      <c r="AF181">
        <v>1000</v>
      </c>
    </row>
    <row r="182" spans="29:32" x14ac:dyDescent="0.25">
      <c r="AC182" t="s">
        <v>384</v>
      </c>
      <c r="AD182" t="s">
        <v>385</v>
      </c>
      <c r="AE182" t="s">
        <v>385</v>
      </c>
      <c r="AF182">
        <v>0</v>
      </c>
    </row>
    <row r="183" spans="29:32" x14ac:dyDescent="0.25">
      <c r="AC183" t="s">
        <v>386</v>
      </c>
      <c r="AD183" t="s">
        <v>387</v>
      </c>
      <c r="AE183" t="s">
        <v>387</v>
      </c>
      <c r="AF183">
        <v>1000</v>
      </c>
    </row>
    <row r="184" spans="29:32" x14ac:dyDescent="0.25">
      <c r="AC184" t="s">
        <v>388</v>
      </c>
      <c r="AD184" t="s">
        <v>389</v>
      </c>
      <c r="AE184" t="s">
        <v>389</v>
      </c>
      <c r="AF184">
        <v>1000</v>
      </c>
    </row>
    <row r="185" spans="29:32" x14ac:dyDescent="0.25">
      <c r="AC185" t="s">
        <v>390</v>
      </c>
      <c r="AD185" t="s">
        <v>391</v>
      </c>
      <c r="AE185" t="s">
        <v>391</v>
      </c>
      <c r="AF185">
        <v>1000</v>
      </c>
    </row>
    <row r="186" spans="29:32" x14ac:dyDescent="0.25">
      <c r="AC186" t="s">
        <v>392</v>
      </c>
      <c r="AD186" t="s">
        <v>393</v>
      </c>
      <c r="AE186" t="s">
        <v>393</v>
      </c>
      <c r="AF186">
        <v>1000</v>
      </c>
    </row>
    <row r="187" spans="29:32" x14ac:dyDescent="0.25">
      <c r="AC187" t="s">
        <v>394</v>
      </c>
      <c r="AD187" t="s">
        <v>395</v>
      </c>
      <c r="AE187" t="s">
        <v>395</v>
      </c>
      <c r="AF187">
        <v>1000</v>
      </c>
    </row>
    <row r="188" spans="29:32" x14ac:dyDescent="0.25">
      <c r="AC188" t="s">
        <v>396</v>
      </c>
      <c r="AD188" t="s">
        <v>397</v>
      </c>
      <c r="AE188" t="s">
        <v>397</v>
      </c>
      <c r="AF188">
        <v>1000</v>
      </c>
    </row>
    <row r="189" spans="29:32" x14ac:dyDescent="0.25">
      <c r="AC189" t="s">
        <v>398</v>
      </c>
      <c r="AD189" t="s">
        <v>399</v>
      </c>
      <c r="AE189" t="s">
        <v>399</v>
      </c>
      <c r="AF189">
        <v>1000</v>
      </c>
    </row>
    <row r="190" spans="29:32" x14ac:dyDescent="0.25">
      <c r="AC190" t="s">
        <v>400</v>
      </c>
      <c r="AD190" t="s">
        <v>401</v>
      </c>
      <c r="AE190" t="s">
        <v>401</v>
      </c>
      <c r="AF190">
        <v>1000</v>
      </c>
    </row>
    <row r="191" spans="29:32" x14ac:dyDescent="0.25">
      <c r="AC191" t="s">
        <v>402</v>
      </c>
      <c r="AD191" t="s">
        <v>403</v>
      </c>
      <c r="AE191" t="s">
        <v>403</v>
      </c>
      <c r="AF191">
        <v>1000</v>
      </c>
    </row>
    <row r="192" spans="29:32" x14ac:dyDescent="0.25">
      <c r="AC192" t="s">
        <v>404</v>
      </c>
      <c r="AD192" t="s">
        <v>405</v>
      </c>
      <c r="AE192" t="s">
        <v>405</v>
      </c>
      <c r="AF192">
        <v>1547</v>
      </c>
    </row>
    <row r="193" spans="29:32" x14ac:dyDescent="0.25">
      <c r="AC193" t="s">
        <v>406</v>
      </c>
      <c r="AD193" t="s">
        <v>407</v>
      </c>
      <c r="AE193" t="s">
        <v>407</v>
      </c>
      <c r="AF193">
        <v>1000</v>
      </c>
    </row>
    <row r="194" spans="29:32" x14ac:dyDescent="0.25">
      <c r="AC194" t="s">
        <v>408</v>
      </c>
      <c r="AD194" t="s">
        <v>409</v>
      </c>
      <c r="AE194" t="s">
        <v>409</v>
      </c>
      <c r="AF194">
        <v>1000</v>
      </c>
    </row>
    <row r="195" spans="29:32" x14ac:dyDescent="0.25">
      <c r="AC195" t="s">
        <v>410</v>
      </c>
      <c r="AD195" t="s">
        <v>411</v>
      </c>
      <c r="AE195" t="s">
        <v>411</v>
      </c>
      <c r="AF195">
        <v>0</v>
      </c>
    </row>
    <row r="196" spans="29:32" x14ac:dyDescent="0.25">
      <c r="AC196" t="s">
        <v>412</v>
      </c>
      <c r="AD196" t="s">
        <v>413</v>
      </c>
      <c r="AE196" t="s">
        <v>413</v>
      </c>
      <c r="AF196">
        <v>0</v>
      </c>
    </row>
    <row r="197" spans="29:32" x14ac:dyDescent="0.25">
      <c r="AC197" t="s">
        <v>414</v>
      </c>
      <c r="AD197" t="s">
        <v>415</v>
      </c>
      <c r="AE197" t="s">
        <v>415</v>
      </c>
      <c r="AF197">
        <v>0</v>
      </c>
    </row>
    <row r="198" spans="29:32" x14ac:dyDescent="0.25">
      <c r="AC198" t="s">
        <v>416</v>
      </c>
      <c r="AD198" t="s">
        <v>417</v>
      </c>
      <c r="AE198" t="s">
        <v>417</v>
      </c>
      <c r="AF198">
        <v>3137</v>
      </c>
    </row>
    <row r="199" spans="29:32" x14ac:dyDescent="0.25">
      <c r="AC199" t="s">
        <v>418</v>
      </c>
      <c r="AD199" t="s">
        <v>419</v>
      </c>
      <c r="AE199" t="s">
        <v>419</v>
      </c>
      <c r="AF199">
        <v>1084</v>
      </c>
    </row>
    <row r="200" spans="29:32" x14ac:dyDescent="0.25">
      <c r="AC200" t="s">
        <v>420</v>
      </c>
      <c r="AD200" t="s">
        <v>421</v>
      </c>
      <c r="AE200" t="s">
        <v>421</v>
      </c>
      <c r="AF200">
        <v>1000</v>
      </c>
    </row>
    <row r="201" spans="29:32" x14ac:dyDescent="0.25">
      <c r="AC201" t="s">
        <v>422</v>
      </c>
      <c r="AD201" t="s">
        <v>423</v>
      </c>
      <c r="AE201" t="s">
        <v>423</v>
      </c>
      <c r="AF201">
        <v>0</v>
      </c>
    </row>
    <row r="202" spans="29:32" x14ac:dyDescent="0.25">
      <c r="AC202" t="s">
        <v>424</v>
      </c>
      <c r="AD202" t="s">
        <v>425</v>
      </c>
      <c r="AE202" t="s">
        <v>425</v>
      </c>
      <c r="AF202">
        <v>1113</v>
      </c>
    </row>
    <row r="203" spans="29:32" x14ac:dyDescent="0.25">
      <c r="AC203" t="s">
        <v>426</v>
      </c>
      <c r="AD203" t="s">
        <v>427</v>
      </c>
      <c r="AE203" t="s">
        <v>427</v>
      </c>
      <c r="AF203">
        <v>1447</v>
      </c>
    </row>
    <row r="204" spans="29:32" x14ac:dyDescent="0.25">
      <c r="AC204" t="s">
        <v>428</v>
      </c>
      <c r="AD204" t="s">
        <v>429</v>
      </c>
      <c r="AE204" t="s">
        <v>429</v>
      </c>
      <c r="AF204">
        <v>1000</v>
      </c>
    </row>
    <row r="205" spans="29:32" x14ac:dyDescent="0.25">
      <c r="AC205" t="s">
        <v>430</v>
      </c>
      <c r="AD205" t="s">
        <v>431</v>
      </c>
      <c r="AE205" t="s">
        <v>431</v>
      </c>
      <c r="AF205">
        <v>1235</v>
      </c>
    </row>
    <row r="206" spans="29:32" x14ac:dyDescent="0.25">
      <c r="AC206" t="s">
        <v>432</v>
      </c>
      <c r="AD206" t="s">
        <v>433</v>
      </c>
      <c r="AE206" t="s">
        <v>433</v>
      </c>
      <c r="AF206">
        <v>1000</v>
      </c>
    </row>
    <row r="207" spans="29:32" x14ac:dyDescent="0.25">
      <c r="AC207" t="s">
        <v>434</v>
      </c>
      <c r="AD207" t="s">
        <v>435</v>
      </c>
      <c r="AE207" t="s">
        <v>435</v>
      </c>
      <c r="AF207">
        <v>1772</v>
      </c>
    </row>
    <row r="208" spans="29:32" x14ac:dyDescent="0.25">
      <c r="AC208" t="s">
        <v>436</v>
      </c>
      <c r="AD208" t="s">
        <v>437</v>
      </c>
      <c r="AE208" t="s">
        <v>437</v>
      </c>
      <c r="AF208">
        <v>1174</v>
      </c>
    </row>
    <row r="209" spans="29:32" x14ac:dyDescent="0.25">
      <c r="AC209" t="s">
        <v>438</v>
      </c>
      <c r="AD209" t="s">
        <v>439</v>
      </c>
      <c r="AE209" t="s">
        <v>439</v>
      </c>
      <c r="AF209">
        <v>3545</v>
      </c>
    </row>
    <row r="210" spans="29:32" x14ac:dyDescent="0.25">
      <c r="AC210" t="s">
        <v>440</v>
      </c>
      <c r="AD210" t="s">
        <v>441</v>
      </c>
      <c r="AE210" t="s">
        <v>441</v>
      </c>
      <c r="AF210">
        <v>1159</v>
      </c>
    </row>
    <row r="211" spans="29:32" x14ac:dyDescent="0.25">
      <c r="AC211" t="s">
        <v>442</v>
      </c>
      <c r="AD211" t="s">
        <v>443</v>
      </c>
      <c r="AE211" t="s">
        <v>443</v>
      </c>
      <c r="AF211">
        <v>1000</v>
      </c>
    </row>
    <row r="212" spans="29:32" x14ac:dyDescent="0.25">
      <c r="AC212" t="s">
        <v>444</v>
      </c>
      <c r="AD212" t="s">
        <v>445</v>
      </c>
      <c r="AE212" t="s">
        <v>445</v>
      </c>
      <c r="AF212">
        <v>1558</v>
      </c>
    </row>
    <row r="213" spans="29:32" x14ac:dyDescent="0.25">
      <c r="AC213" t="s">
        <v>446</v>
      </c>
      <c r="AD213" t="s">
        <v>447</v>
      </c>
      <c r="AE213" t="s">
        <v>447</v>
      </c>
      <c r="AF213">
        <v>1448</v>
      </c>
    </row>
    <row r="214" spans="29:32" x14ac:dyDescent="0.25">
      <c r="AC214" t="s">
        <v>448</v>
      </c>
      <c r="AD214" t="s">
        <v>449</v>
      </c>
      <c r="AE214" t="s">
        <v>449</v>
      </c>
      <c r="AF214">
        <v>1632</v>
      </c>
    </row>
    <row r="215" spans="29:32" x14ac:dyDescent="0.25">
      <c r="AC215" t="s">
        <v>450</v>
      </c>
      <c r="AD215" t="s">
        <v>451</v>
      </c>
      <c r="AE215" t="s">
        <v>451</v>
      </c>
      <c r="AF215">
        <v>5063</v>
      </c>
    </row>
    <row r="216" spans="29:32" x14ac:dyDescent="0.25">
      <c r="AC216" t="s">
        <v>452</v>
      </c>
      <c r="AD216" t="s">
        <v>453</v>
      </c>
      <c r="AE216" t="s">
        <v>453</v>
      </c>
      <c r="AF216">
        <v>1918</v>
      </c>
    </row>
    <row r="217" spans="29:32" x14ac:dyDescent="0.25">
      <c r="AC217" t="s">
        <v>454</v>
      </c>
      <c r="AD217" t="s">
        <v>455</v>
      </c>
      <c r="AE217" t="s">
        <v>455</v>
      </c>
      <c r="AF217">
        <v>1094</v>
      </c>
    </row>
    <row r="218" spans="29:32" x14ac:dyDescent="0.25">
      <c r="AC218" t="s">
        <v>456</v>
      </c>
      <c r="AD218" t="s">
        <v>457</v>
      </c>
      <c r="AE218" t="s">
        <v>457</v>
      </c>
      <c r="AF218">
        <v>1277</v>
      </c>
    </row>
    <row r="219" spans="29:32" x14ac:dyDescent="0.25">
      <c r="AC219" t="s">
        <v>458</v>
      </c>
      <c r="AD219" t="s">
        <v>459</v>
      </c>
      <c r="AE219" t="s">
        <v>459</v>
      </c>
      <c r="AF219">
        <v>1652</v>
      </c>
    </row>
    <row r="220" spans="29:32" x14ac:dyDescent="0.25">
      <c r="AC220" t="s">
        <v>460</v>
      </c>
      <c r="AD220" t="s">
        <v>461</v>
      </c>
      <c r="AE220" t="s">
        <v>461</v>
      </c>
      <c r="AF220">
        <v>1098</v>
      </c>
    </row>
    <row r="221" spans="29:32" x14ac:dyDescent="0.25">
      <c r="AC221" t="s">
        <v>462</v>
      </c>
      <c r="AD221" t="s">
        <v>463</v>
      </c>
      <c r="AE221" t="s">
        <v>463</v>
      </c>
      <c r="AF221">
        <v>1077</v>
      </c>
    </row>
    <row r="222" spans="29:32" x14ac:dyDescent="0.25">
      <c r="AC222" t="s">
        <v>464</v>
      </c>
      <c r="AD222" t="s">
        <v>465</v>
      </c>
      <c r="AE222" t="s">
        <v>465</v>
      </c>
      <c r="AF222">
        <v>0</v>
      </c>
    </row>
    <row r="223" spans="29:32" x14ac:dyDescent="0.25">
      <c r="AC223" t="s">
        <v>466</v>
      </c>
      <c r="AD223" t="s">
        <v>555</v>
      </c>
      <c r="AE223" t="s">
        <v>555</v>
      </c>
      <c r="AF223">
        <v>2639</v>
      </c>
    </row>
    <row r="224" spans="29:32" x14ac:dyDescent="0.25">
      <c r="AC224" t="s">
        <v>467</v>
      </c>
      <c r="AD224" t="s">
        <v>556</v>
      </c>
      <c r="AE224" t="s">
        <v>556</v>
      </c>
      <c r="AF224">
        <v>1278</v>
      </c>
    </row>
    <row r="225" spans="29:32" x14ac:dyDescent="0.25">
      <c r="AC225" t="s">
        <v>468</v>
      </c>
      <c r="AD225" t="s">
        <v>469</v>
      </c>
      <c r="AE225" t="s">
        <v>469</v>
      </c>
      <c r="AF225">
        <v>2037</v>
      </c>
    </row>
    <row r="226" spans="29:32" x14ac:dyDescent="0.25">
      <c r="AC226" t="s">
        <v>470</v>
      </c>
      <c r="AD226" t="s">
        <v>471</v>
      </c>
      <c r="AE226" t="s">
        <v>471</v>
      </c>
      <c r="AF226">
        <v>1017</v>
      </c>
    </row>
    <row r="227" spans="29:32" x14ac:dyDescent="0.25">
      <c r="AC227" t="s">
        <v>472</v>
      </c>
      <c r="AD227" t="s">
        <v>557</v>
      </c>
      <c r="AE227" t="s">
        <v>557</v>
      </c>
      <c r="AF227">
        <v>1947</v>
      </c>
    </row>
    <row r="228" spans="29:32" x14ac:dyDescent="0.25">
      <c r="AC228" t="s">
        <v>473</v>
      </c>
      <c r="AD228" t="s">
        <v>474</v>
      </c>
      <c r="AE228" t="s">
        <v>474</v>
      </c>
      <c r="AF228">
        <v>1151</v>
      </c>
    </row>
    <row r="229" spans="29:32" x14ac:dyDescent="0.25">
      <c r="AC229" t="s">
        <v>475</v>
      </c>
      <c r="AD229" t="s">
        <v>476</v>
      </c>
      <c r="AE229" t="s">
        <v>476</v>
      </c>
      <c r="AF229">
        <v>24266</v>
      </c>
    </row>
    <row r="230" spans="29:32" x14ac:dyDescent="0.25">
      <c r="AC230" t="s">
        <v>477</v>
      </c>
      <c r="AD230" t="s">
        <v>478</v>
      </c>
      <c r="AE230" t="s">
        <v>478</v>
      </c>
      <c r="AF230">
        <v>1630</v>
      </c>
    </row>
    <row r="231" spans="29:32" x14ac:dyDescent="0.25">
      <c r="AC231" t="s">
        <v>479</v>
      </c>
      <c r="AD231" t="s">
        <v>480</v>
      </c>
      <c r="AE231" t="s">
        <v>480</v>
      </c>
      <c r="AF231">
        <v>1819</v>
      </c>
    </row>
    <row r="232" spans="29:32" x14ac:dyDescent="0.25">
      <c r="AC232" t="s">
        <v>481</v>
      </c>
      <c r="AD232" t="s">
        <v>482</v>
      </c>
      <c r="AE232" t="s">
        <v>482</v>
      </c>
      <c r="AF232">
        <v>1413</v>
      </c>
    </row>
    <row r="233" spans="29:32" x14ac:dyDescent="0.25">
      <c r="AC233" t="s">
        <v>483</v>
      </c>
      <c r="AD233" t="s">
        <v>484</v>
      </c>
      <c r="AE233" t="s">
        <v>484</v>
      </c>
      <c r="AF233">
        <v>2055</v>
      </c>
    </row>
    <row r="234" spans="29:32" x14ac:dyDescent="0.25">
      <c r="AC234" t="s">
        <v>485</v>
      </c>
      <c r="AD234" t="s">
        <v>486</v>
      </c>
      <c r="AE234" t="s">
        <v>486</v>
      </c>
      <c r="AF234">
        <v>1572</v>
      </c>
    </row>
    <row r="235" spans="29:32" x14ac:dyDescent="0.25">
      <c r="AC235" t="s">
        <v>487</v>
      </c>
      <c r="AD235" t="s">
        <v>488</v>
      </c>
      <c r="AE235" t="s">
        <v>488</v>
      </c>
      <c r="AF235">
        <v>1047</v>
      </c>
    </row>
    <row r="236" spans="29:32" x14ac:dyDescent="0.25">
      <c r="AC236" t="s">
        <v>489</v>
      </c>
      <c r="AD236" t="s">
        <v>490</v>
      </c>
      <c r="AE236" t="s">
        <v>490</v>
      </c>
      <c r="AF236">
        <v>1780</v>
      </c>
    </row>
    <row r="237" spans="29:32" x14ac:dyDescent="0.25">
      <c r="AC237" t="s">
        <v>491</v>
      </c>
      <c r="AD237" t="s">
        <v>492</v>
      </c>
      <c r="AE237" t="s">
        <v>492</v>
      </c>
      <c r="AF237">
        <v>4433</v>
      </c>
    </row>
    <row r="238" spans="29:32" x14ac:dyDescent="0.25">
      <c r="AC238" t="s">
        <v>493</v>
      </c>
      <c r="AD238" t="s">
        <v>494</v>
      </c>
      <c r="AE238" t="s">
        <v>494</v>
      </c>
      <c r="AF238">
        <v>5722</v>
      </c>
    </row>
    <row r="239" spans="29:32" x14ac:dyDescent="0.25">
      <c r="AC239" t="s">
        <v>495</v>
      </c>
      <c r="AD239" t="s">
        <v>496</v>
      </c>
      <c r="AE239" t="s">
        <v>496</v>
      </c>
      <c r="AF239">
        <v>3066</v>
      </c>
    </row>
    <row r="240" spans="29:32" x14ac:dyDescent="0.25">
      <c r="AC240" t="s">
        <v>497</v>
      </c>
      <c r="AD240" t="s">
        <v>498</v>
      </c>
      <c r="AE240" t="s">
        <v>498</v>
      </c>
      <c r="AF240">
        <v>1740</v>
      </c>
    </row>
    <row r="241" spans="29:32" x14ac:dyDescent="0.25">
      <c r="AC241" t="s">
        <v>499</v>
      </c>
      <c r="AD241" t="s">
        <v>500</v>
      </c>
      <c r="AE241" t="s">
        <v>500</v>
      </c>
      <c r="AF241">
        <v>1391</v>
      </c>
    </row>
    <row r="242" spans="29:32" x14ac:dyDescent="0.25">
      <c r="AC242" t="s">
        <v>501</v>
      </c>
      <c r="AD242" t="s">
        <v>502</v>
      </c>
      <c r="AE242" t="s">
        <v>502</v>
      </c>
      <c r="AF242">
        <v>1451</v>
      </c>
    </row>
    <row r="243" spans="29:32" x14ac:dyDescent="0.25">
      <c r="AC243" t="s">
        <v>503</v>
      </c>
      <c r="AD243" t="s">
        <v>504</v>
      </c>
      <c r="AE243" t="s">
        <v>504</v>
      </c>
      <c r="AF243">
        <v>1926</v>
      </c>
    </row>
    <row r="244" spans="29:32" x14ac:dyDescent="0.25">
      <c r="AC244" t="s">
        <v>505</v>
      </c>
      <c r="AD244" t="s">
        <v>506</v>
      </c>
      <c r="AE244" t="s">
        <v>506</v>
      </c>
      <c r="AF244">
        <v>1141</v>
      </c>
    </row>
    <row r="245" spans="29:32" x14ac:dyDescent="0.25">
      <c r="AC245" t="s">
        <v>507</v>
      </c>
      <c r="AD245" t="s">
        <v>508</v>
      </c>
      <c r="AE245" t="s">
        <v>508</v>
      </c>
      <c r="AF245">
        <v>1266</v>
      </c>
    </row>
    <row r="246" spans="29:32" x14ac:dyDescent="0.25">
      <c r="AC246" t="s">
        <v>509</v>
      </c>
      <c r="AD246" t="s">
        <v>510</v>
      </c>
      <c r="AE246" t="s">
        <v>510</v>
      </c>
      <c r="AF246">
        <v>1125</v>
      </c>
    </row>
    <row r="247" spans="29:32" x14ac:dyDescent="0.25">
      <c r="AC247" t="s">
        <v>511</v>
      </c>
      <c r="AD247" t="s">
        <v>512</v>
      </c>
      <c r="AE247" t="s">
        <v>512</v>
      </c>
      <c r="AF247">
        <v>1055</v>
      </c>
    </row>
    <row r="248" spans="29:32" x14ac:dyDescent="0.25">
      <c r="AC248" t="s">
        <v>513</v>
      </c>
      <c r="AD248" t="s">
        <v>514</v>
      </c>
      <c r="AE248" t="s">
        <v>514</v>
      </c>
      <c r="AF248">
        <v>1026</v>
      </c>
    </row>
    <row r="249" spans="29:32" x14ac:dyDescent="0.25">
      <c r="AC249" t="s">
        <v>515</v>
      </c>
      <c r="AD249" t="s">
        <v>516</v>
      </c>
      <c r="AE249" t="s">
        <v>516</v>
      </c>
      <c r="AF249">
        <v>2337</v>
      </c>
    </row>
    <row r="250" spans="29:32" x14ac:dyDescent="0.25">
      <c r="AC250" t="s">
        <v>517</v>
      </c>
      <c r="AD250" t="s">
        <v>518</v>
      </c>
      <c r="AE250" t="s">
        <v>518</v>
      </c>
      <c r="AF250">
        <v>5466</v>
      </c>
    </row>
    <row r="251" spans="29:32" x14ac:dyDescent="0.25">
      <c r="AC251" t="s">
        <v>519</v>
      </c>
      <c r="AD251" t="s">
        <v>520</v>
      </c>
      <c r="AE251" t="s">
        <v>520</v>
      </c>
      <c r="AF251">
        <v>2822</v>
      </c>
    </row>
    <row r="252" spans="29:32" x14ac:dyDescent="0.25">
      <c r="AC252" t="s">
        <v>521</v>
      </c>
      <c r="AD252" t="s">
        <v>522</v>
      </c>
      <c r="AE252" t="s">
        <v>522</v>
      </c>
      <c r="AF252">
        <v>2615</v>
      </c>
    </row>
    <row r="253" spans="29:32" x14ac:dyDescent="0.25">
      <c r="AC253" t="s">
        <v>523</v>
      </c>
      <c r="AD253" t="s">
        <v>524</v>
      </c>
      <c r="AE253" t="s">
        <v>524</v>
      </c>
      <c r="AF253">
        <v>1187</v>
      </c>
    </row>
    <row r="254" spans="29:32" x14ac:dyDescent="0.25">
      <c r="AC254" t="s">
        <v>525</v>
      </c>
      <c r="AD254" t="s">
        <v>526</v>
      </c>
      <c r="AE254" t="s">
        <v>526</v>
      </c>
      <c r="AF254">
        <v>1021</v>
      </c>
    </row>
    <row r="255" spans="29:32" x14ac:dyDescent="0.25">
      <c r="AC255" t="s">
        <v>527</v>
      </c>
      <c r="AD255" t="s">
        <v>528</v>
      </c>
      <c r="AE255" t="s">
        <v>528</v>
      </c>
      <c r="AF255">
        <v>1000</v>
      </c>
    </row>
    <row r="256" spans="29:32" x14ac:dyDescent="0.25">
      <c r="AC256" t="s">
        <v>529</v>
      </c>
      <c r="AD256" t="s">
        <v>530</v>
      </c>
      <c r="AE256" t="s">
        <v>530</v>
      </c>
      <c r="AF256">
        <v>1042</v>
      </c>
    </row>
    <row r="257" spans="29:32" x14ac:dyDescent="0.25">
      <c r="AC257" t="s">
        <v>531</v>
      </c>
      <c r="AD257" t="s">
        <v>532</v>
      </c>
      <c r="AE257" t="s">
        <v>532</v>
      </c>
      <c r="AF257">
        <v>1285</v>
      </c>
    </row>
    <row r="258" spans="29:32" x14ac:dyDescent="0.25">
      <c r="AC258" t="s">
        <v>533</v>
      </c>
      <c r="AD258" t="s">
        <v>534</v>
      </c>
      <c r="AE258" t="s">
        <v>534</v>
      </c>
      <c r="AF258">
        <v>1013</v>
      </c>
    </row>
  </sheetData>
  <sheetProtection algorithmName="SHA-512" hashValue="YtEIulziddZEYt4XnOz5pItNeUtyTjEChQgbVaj6IGmqJLlYxwYKLQa5c67WWEv+/qQCnJHvOUxbSNHFMyu1iA==" saltValue="48XuYegFrXQvc5Rl+uSxqQ==" spinCount="100000" sheet="1" objects="1" scenarios="1"/>
  <mergeCells count="8">
    <mergeCell ref="A35:N39"/>
    <mergeCell ref="A10:N10"/>
    <mergeCell ref="A26:N26"/>
    <mergeCell ref="A1:O1"/>
    <mergeCell ref="D3:H3"/>
    <mergeCell ref="B5:C5"/>
    <mergeCell ref="B6:C6"/>
    <mergeCell ref="B7:C7"/>
  </mergeCells>
  <dataValidations count="7">
    <dataValidation type="whole" operator="lessThanOrEqual" showInputMessage="1" showErrorMessage="1" sqref="B7:C7" xr:uid="{00000000-0002-0000-0000-000000000000}">
      <formula1>B5</formula1>
    </dataValidation>
    <dataValidation type="list" showInputMessage="1" showErrorMessage="1" sqref="A8:H9" xr:uid="{00000000-0002-0000-0000-000001000000}">
      <formula1>$I$78:$I$361</formula1>
    </dataValidation>
    <dataValidation type="whole" allowBlank="1" showInputMessage="1" showErrorMessage="1" sqref="B14:M14 I13:M13 E21:N21 B21" xr:uid="{00000000-0002-0000-0000-000002000000}">
      <formula1>-99999999999</formula1>
      <formula2>999999999999</formula2>
    </dataValidation>
    <dataValidation type="list" allowBlank="1" showInputMessage="1" showErrorMessage="1" sqref="N8" xr:uid="{00000000-0002-0000-0000-000003000000}">
      <formula1>$AB$4:$AB$15</formula1>
    </dataValidation>
    <dataValidation type="whole" showInputMessage="1" showErrorMessage="1" sqref="C21:D21 E20:M20" xr:uid="{00000000-0002-0000-0000-000004000000}">
      <formula1>-99999999999</formula1>
      <formula2>999999999999</formula2>
    </dataValidation>
    <dataValidation type="list" allowBlank="1" showInputMessage="1" showErrorMessage="1" sqref="D3:H3" xr:uid="{00000000-0002-0000-0000-000005000000}">
      <formula1>$AE$2:$AE$258</formula1>
    </dataValidation>
    <dataValidation type="list" allowBlank="1" showInputMessage="1" showErrorMessage="1" sqref="O3" xr:uid="{00000000-0002-0000-0000-000006000000}">
      <formula1>$AE:$AE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6"/>
  <sheetViews>
    <sheetView workbookViewId="0">
      <selection activeCell="C29" sqref="C29"/>
    </sheetView>
  </sheetViews>
  <sheetFormatPr defaultColWidth="57" defaultRowHeight="15" x14ac:dyDescent="0.25"/>
  <cols>
    <col min="1" max="1" width="57" style="5"/>
    <col min="2" max="2" width="103.5703125" style="5" customWidth="1"/>
    <col min="3" max="257" width="57" style="5"/>
    <col min="258" max="258" width="103.5703125" style="5" customWidth="1"/>
    <col min="259" max="513" width="57" style="5"/>
    <col min="514" max="514" width="103.5703125" style="5" customWidth="1"/>
    <col min="515" max="769" width="57" style="5"/>
    <col min="770" max="770" width="103.5703125" style="5" customWidth="1"/>
    <col min="771" max="1025" width="57" style="5"/>
    <col min="1026" max="1026" width="103.5703125" style="5" customWidth="1"/>
    <col min="1027" max="1281" width="57" style="5"/>
    <col min="1282" max="1282" width="103.5703125" style="5" customWidth="1"/>
    <col min="1283" max="1537" width="57" style="5"/>
    <col min="1538" max="1538" width="103.5703125" style="5" customWidth="1"/>
    <col min="1539" max="1793" width="57" style="5"/>
    <col min="1794" max="1794" width="103.5703125" style="5" customWidth="1"/>
    <col min="1795" max="2049" width="57" style="5"/>
    <col min="2050" max="2050" width="103.5703125" style="5" customWidth="1"/>
    <col min="2051" max="2305" width="57" style="5"/>
    <col min="2306" max="2306" width="103.5703125" style="5" customWidth="1"/>
    <col min="2307" max="2561" width="57" style="5"/>
    <col min="2562" max="2562" width="103.5703125" style="5" customWidth="1"/>
    <col min="2563" max="2817" width="57" style="5"/>
    <col min="2818" max="2818" width="103.5703125" style="5" customWidth="1"/>
    <col min="2819" max="3073" width="57" style="5"/>
    <col min="3074" max="3074" width="103.5703125" style="5" customWidth="1"/>
    <col min="3075" max="3329" width="57" style="5"/>
    <col min="3330" max="3330" width="103.5703125" style="5" customWidth="1"/>
    <col min="3331" max="3585" width="57" style="5"/>
    <col min="3586" max="3586" width="103.5703125" style="5" customWidth="1"/>
    <col min="3587" max="3841" width="57" style="5"/>
    <col min="3842" max="3842" width="103.5703125" style="5" customWidth="1"/>
    <col min="3843" max="4097" width="57" style="5"/>
    <col min="4098" max="4098" width="103.5703125" style="5" customWidth="1"/>
    <col min="4099" max="4353" width="57" style="5"/>
    <col min="4354" max="4354" width="103.5703125" style="5" customWidth="1"/>
    <col min="4355" max="4609" width="57" style="5"/>
    <col min="4610" max="4610" width="103.5703125" style="5" customWidth="1"/>
    <col min="4611" max="4865" width="57" style="5"/>
    <col min="4866" max="4866" width="103.5703125" style="5" customWidth="1"/>
    <col min="4867" max="5121" width="57" style="5"/>
    <col min="5122" max="5122" width="103.5703125" style="5" customWidth="1"/>
    <col min="5123" max="5377" width="57" style="5"/>
    <col min="5378" max="5378" width="103.5703125" style="5" customWidth="1"/>
    <col min="5379" max="5633" width="57" style="5"/>
    <col min="5634" max="5634" width="103.5703125" style="5" customWidth="1"/>
    <col min="5635" max="5889" width="57" style="5"/>
    <col min="5890" max="5890" width="103.5703125" style="5" customWidth="1"/>
    <col min="5891" max="6145" width="57" style="5"/>
    <col min="6146" max="6146" width="103.5703125" style="5" customWidth="1"/>
    <col min="6147" max="6401" width="57" style="5"/>
    <col min="6402" max="6402" width="103.5703125" style="5" customWidth="1"/>
    <col min="6403" max="6657" width="57" style="5"/>
    <col min="6658" max="6658" width="103.5703125" style="5" customWidth="1"/>
    <col min="6659" max="6913" width="57" style="5"/>
    <col min="6914" max="6914" width="103.5703125" style="5" customWidth="1"/>
    <col min="6915" max="7169" width="57" style="5"/>
    <col min="7170" max="7170" width="103.5703125" style="5" customWidth="1"/>
    <col min="7171" max="7425" width="57" style="5"/>
    <col min="7426" max="7426" width="103.5703125" style="5" customWidth="1"/>
    <col min="7427" max="7681" width="57" style="5"/>
    <col min="7682" max="7682" width="103.5703125" style="5" customWidth="1"/>
    <col min="7683" max="7937" width="57" style="5"/>
    <col min="7938" max="7938" width="103.5703125" style="5" customWidth="1"/>
    <col min="7939" max="8193" width="57" style="5"/>
    <col min="8194" max="8194" width="103.5703125" style="5" customWidth="1"/>
    <col min="8195" max="8449" width="57" style="5"/>
    <col min="8450" max="8450" width="103.5703125" style="5" customWidth="1"/>
    <col min="8451" max="8705" width="57" style="5"/>
    <col min="8706" max="8706" width="103.5703125" style="5" customWidth="1"/>
    <col min="8707" max="8961" width="57" style="5"/>
    <col min="8962" max="8962" width="103.5703125" style="5" customWidth="1"/>
    <col min="8963" max="9217" width="57" style="5"/>
    <col min="9218" max="9218" width="103.5703125" style="5" customWidth="1"/>
    <col min="9219" max="9473" width="57" style="5"/>
    <col min="9474" max="9474" width="103.5703125" style="5" customWidth="1"/>
    <col min="9475" max="9729" width="57" style="5"/>
    <col min="9730" max="9730" width="103.5703125" style="5" customWidth="1"/>
    <col min="9731" max="9985" width="57" style="5"/>
    <col min="9986" max="9986" width="103.5703125" style="5" customWidth="1"/>
    <col min="9987" max="10241" width="57" style="5"/>
    <col min="10242" max="10242" width="103.5703125" style="5" customWidth="1"/>
    <col min="10243" max="10497" width="57" style="5"/>
    <col min="10498" max="10498" width="103.5703125" style="5" customWidth="1"/>
    <col min="10499" max="10753" width="57" style="5"/>
    <col min="10754" max="10754" width="103.5703125" style="5" customWidth="1"/>
    <col min="10755" max="11009" width="57" style="5"/>
    <col min="11010" max="11010" width="103.5703125" style="5" customWidth="1"/>
    <col min="11011" max="11265" width="57" style="5"/>
    <col min="11266" max="11266" width="103.5703125" style="5" customWidth="1"/>
    <col min="11267" max="11521" width="57" style="5"/>
    <col min="11522" max="11522" width="103.5703125" style="5" customWidth="1"/>
    <col min="11523" max="11777" width="57" style="5"/>
    <col min="11778" max="11778" width="103.5703125" style="5" customWidth="1"/>
    <col min="11779" max="12033" width="57" style="5"/>
    <col min="12034" max="12034" width="103.5703125" style="5" customWidth="1"/>
    <col min="12035" max="12289" width="57" style="5"/>
    <col min="12290" max="12290" width="103.5703125" style="5" customWidth="1"/>
    <col min="12291" max="12545" width="57" style="5"/>
    <col min="12546" max="12546" width="103.5703125" style="5" customWidth="1"/>
    <col min="12547" max="12801" width="57" style="5"/>
    <col min="12802" max="12802" width="103.5703125" style="5" customWidth="1"/>
    <col min="12803" max="13057" width="57" style="5"/>
    <col min="13058" max="13058" width="103.5703125" style="5" customWidth="1"/>
    <col min="13059" max="13313" width="57" style="5"/>
    <col min="13314" max="13314" width="103.5703125" style="5" customWidth="1"/>
    <col min="13315" max="13569" width="57" style="5"/>
    <col min="13570" max="13570" width="103.5703125" style="5" customWidth="1"/>
    <col min="13571" max="13825" width="57" style="5"/>
    <col min="13826" max="13826" width="103.5703125" style="5" customWidth="1"/>
    <col min="13827" max="14081" width="57" style="5"/>
    <col min="14082" max="14082" width="103.5703125" style="5" customWidth="1"/>
    <col min="14083" max="14337" width="57" style="5"/>
    <col min="14338" max="14338" width="103.5703125" style="5" customWidth="1"/>
    <col min="14339" max="14593" width="57" style="5"/>
    <col min="14594" max="14594" width="103.5703125" style="5" customWidth="1"/>
    <col min="14595" max="14849" width="57" style="5"/>
    <col min="14850" max="14850" width="103.5703125" style="5" customWidth="1"/>
    <col min="14851" max="15105" width="57" style="5"/>
    <col min="15106" max="15106" width="103.5703125" style="5" customWidth="1"/>
    <col min="15107" max="15361" width="57" style="5"/>
    <col min="15362" max="15362" width="103.5703125" style="5" customWidth="1"/>
    <col min="15363" max="15617" width="57" style="5"/>
    <col min="15618" max="15618" width="103.5703125" style="5" customWidth="1"/>
    <col min="15619" max="15873" width="57" style="5"/>
    <col min="15874" max="15874" width="103.5703125" style="5" customWidth="1"/>
    <col min="15875" max="16129" width="57" style="5"/>
    <col min="16130" max="16130" width="103.5703125" style="5" customWidth="1"/>
    <col min="16131" max="16384" width="57" style="5"/>
  </cols>
  <sheetData>
    <row r="1" spans="1:2" x14ac:dyDescent="0.25">
      <c r="A1" s="85" t="s">
        <v>536</v>
      </c>
      <c r="B1" s="85"/>
    </row>
    <row r="2" spans="1:2" x14ac:dyDescent="0.25">
      <c r="A2" s="58" t="s">
        <v>537</v>
      </c>
      <c r="B2" s="58" t="s">
        <v>538</v>
      </c>
    </row>
    <row r="3" spans="1:2" x14ac:dyDescent="0.25">
      <c r="A3" s="83" t="s">
        <v>539</v>
      </c>
      <c r="B3" s="84"/>
    </row>
    <row r="4" spans="1:2" x14ac:dyDescent="0.25">
      <c r="A4" s="83"/>
      <c r="B4" s="84"/>
    </row>
    <row r="5" spans="1:2" x14ac:dyDescent="0.25">
      <c r="A5" s="83"/>
      <c r="B5" s="84"/>
    </row>
    <row r="6" spans="1:2" x14ac:dyDescent="0.25">
      <c r="A6" s="83"/>
      <c r="B6" s="84"/>
    </row>
    <row r="7" spans="1:2" x14ac:dyDescent="0.25">
      <c r="A7" s="83" t="s">
        <v>540</v>
      </c>
      <c r="B7" s="84"/>
    </row>
    <row r="8" spans="1:2" x14ac:dyDescent="0.25">
      <c r="A8" s="83"/>
      <c r="B8" s="84"/>
    </row>
    <row r="9" spans="1:2" x14ac:dyDescent="0.25">
      <c r="A9" s="83"/>
      <c r="B9" s="84"/>
    </row>
    <row r="10" spans="1:2" x14ac:dyDescent="0.25">
      <c r="A10" s="83"/>
      <c r="B10" s="84"/>
    </row>
    <row r="11" spans="1:2" x14ac:dyDescent="0.25">
      <c r="A11" s="83" t="s">
        <v>539</v>
      </c>
      <c r="B11" s="84"/>
    </row>
    <row r="12" spans="1:2" x14ac:dyDescent="0.25">
      <c r="A12" s="83"/>
      <c r="B12" s="84"/>
    </row>
    <row r="13" spans="1:2" x14ac:dyDescent="0.25">
      <c r="A13" s="83"/>
      <c r="B13" s="84"/>
    </row>
    <row r="14" spans="1:2" x14ac:dyDescent="0.25">
      <c r="A14" s="83"/>
      <c r="B14" s="84"/>
    </row>
    <row r="15" spans="1:2" x14ac:dyDescent="0.25">
      <c r="A15" s="83" t="s">
        <v>540</v>
      </c>
      <c r="B15" s="84"/>
    </row>
    <row r="16" spans="1:2" x14ac:dyDescent="0.25">
      <c r="A16" s="83"/>
      <c r="B16" s="84"/>
    </row>
    <row r="17" spans="1:2" x14ac:dyDescent="0.25">
      <c r="A17" s="83"/>
      <c r="B17" s="84"/>
    </row>
    <row r="18" spans="1:2" x14ac:dyDescent="0.25">
      <c r="A18" s="83"/>
      <c r="B18" s="84"/>
    </row>
    <row r="19" spans="1:2" x14ac:dyDescent="0.25">
      <c r="A19" s="83" t="s">
        <v>539</v>
      </c>
      <c r="B19" s="84"/>
    </row>
    <row r="20" spans="1:2" x14ac:dyDescent="0.25">
      <c r="A20" s="83"/>
      <c r="B20" s="84"/>
    </row>
    <row r="21" spans="1:2" x14ac:dyDescent="0.25">
      <c r="A21" s="83"/>
      <c r="B21" s="84"/>
    </row>
    <row r="22" spans="1:2" x14ac:dyDescent="0.25">
      <c r="A22" s="83"/>
      <c r="B22" s="84"/>
    </row>
    <row r="23" spans="1:2" x14ac:dyDescent="0.25">
      <c r="A23" s="83" t="s">
        <v>540</v>
      </c>
      <c r="B23" s="84"/>
    </row>
    <row r="24" spans="1:2" x14ac:dyDescent="0.25">
      <c r="A24" s="83"/>
      <c r="B24" s="84"/>
    </row>
    <row r="25" spans="1:2" x14ac:dyDescent="0.25">
      <c r="A25" s="83"/>
      <c r="B25" s="84"/>
    </row>
    <row r="26" spans="1:2" x14ac:dyDescent="0.25">
      <c r="A26" s="83"/>
      <c r="B26" s="84"/>
    </row>
  </sheetData>
  <mergeCells count="13">
    <mergeCell ref="A15:A18"/>
    <mergeCell ref="B15:B18"/>
    <mergeCell ref="A19:A22"/>
    <mergeCell ref="B19:B22"/>
    <mergeCell ref="A23:A26"/>
    <mergeCell ref="B23:B26"/>
    <mergeCell ref="A11:A14"/>
    <mergeCell ref="B11:B14"/>
    <mergeCell ref="A1:B1"/>
    <mergeCell ref="A3:A6"/>
    <mergeCell ref="B3:B6"/>
    <mergeCell ref="A7:A10"/>
    <mergeCell ref="B7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2018-19 FY</vt:lpstr>
      <vt:lpstr>Material Problems</vt:lpstr>
      <vt:lpstr>'2018-19 FY'!Print_Area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Mandla Gumede</dc:creator>
  <cp:lastModifiedBy>Josephine Petro</cp:lastModifiedBy>
  <cp:lastPrinted>2019-07-08T08:19:06Z</cp:lastPrinted>
  <dcterms:created xsi:type="dcterms:W3CDTF">2016-02-11T14:54:33Z</dcterms:created>
  <dcterms:modified xsi:type="dcterms:W3CDTF">2019-07-08T08:19:12Z</dcterms:modified>
</cp:coreProperties>
</file>