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857" firstSheet="1" activeTab="1"/>
  </bookViews>
  <sheets>
    <sheet name="OPERATIONAL COSTS" sheetId="1" state="hidden" r:id="rId1"/>
    <sheet name="CG PERSONNEL COST" sheetId="2" r:id="rId2"/>
    <sheet name="CG OPERATIONAL COST" sheetId="3" state="hidden" r:id="rId3"/>
    <sheet name="CG CAPITAL COSTS" sheetId="4" r:id="rId4"/>
    <sheet name="ROLL OVER" sheetId="5" r:id="rId5"/>
    <sheet name="SPENDING SUMMARY" sheetId="6" r:id="rId6"/>
    <sheet name="CAPITAL COMMENTS" sheetId="7" state="hidden" r:id="rId7"/>
  </sheets>
  <externalReferences>
    <externalReference r:id="rId10"/>
  </externalReferences>
  <definedNames>
    <definedName name="_xlnm.Print_Area" localSheetId="6">'CAPITAL COMMENTS'!$A$1:$U$47</definedName>
    <definedName name="_xlnm.Print_Area" localSheetId="3">'CG CAPITAL COSTS'!$A$1:$T$63</definedName>
    <definedName name="_xlnm.Print_Area" localSheetId="2">'CG OPERATIONAL COST'!$A$1:$T$49</definedName>
    <definedName name="_xlnm.Print_Area" localSheetId="1">'CG PERSONNEL COST'!$A$1:$T$88</definedName>
    <definedName name="_xlnm.Print_Area" localSheetId="4">'ROLL OVER'!$A$1:$S$50</definedName>
    <definedName name="_xlnm.Print_Titles" localSheetId="3">'CG CAPITAL COSTS'!$13:$14</definedName>
    <definedName name="_xlnm.Print_Titles" localSheetId="2">'CG OPERATIONAL COST'!$13:$14</definedName>
    <definedName name="_xlnm.Print_Titles" localSheetId="1">'CG PERSONNEL COST'!$13:$14</definedName>
    <definedName name="_xlnm.Print_Titles" localSheetId="4">'ROLL OVER'!$13:$14</definedName>
  </definedNames>
  <calcPr fullCalcOnLoad="1"/>
</workbook>
</file>

<file path=xl/comments6.xml><?xml version="1.0" encoding="utf-8"?>
<comments xmlns="http://schemas.openxmlformats.org/spreadsheetml/2006/main">
  <authors>
    <author>Masixole Dayizana</author>
  </authors>
  <commentList>
    <comment ref="J3" authorId="0">
      <text>
        <r>
          <rPr>
            <b/>
            <sz val="9"/>
            <rFont val="Tahoma"/>
            <family val="2"/>
          </rPr>
          <t>Masixole Dayizana:</t>
        </r>
        <r>
          <rPr>
            <sz val="9"/>
            <rFont val="Tahoma"/>
            <family val="2"/>
          </rPr>
          <t xml:space="preserve">
</t>
        </r>
        <r>
          <rPr>
            <b/>
            <sz val="9"/>
            <rFont val="Tahoma"/>
            <family val="2"/>
          </rPr>
          <t>NB</t>
        </r>
        <r>
          <rPr>
            <sz val="9"/>
            <rFont val="Tahoma"/>
            <family val="2"/>
          </rPr>
          <t>: Spending % Excludes the Minicipality contribution</t>
        </r>
      </text>
    </comment>
    <comment ref="K3" authorId="0">
      <text>
        <r>
          <rPr>
            <b/>
            <sz val="9"/>
            <rFont val="Tahoma"/>
            <family val="2"/>
          </rPr>
          <t>Masixole Dayizana
NB:</t>
        </r>
        <r>
          <rPr>
            <sz val="9"/>
            <rFont val="Tahoma"/>
            <family val="2"/>
          </rPr>
          <t xml:space="preserve"> The available % excludes the Municipality contribution</t>
        </r>
      </text>
    </comment>
  </commentList>
</comments>
</file>

<file path=xl/sharedStrings.xml><?xml version="1.0" encoding="utf-8"?>
<sst xmlns="http://schemas.openxmlformats.org/spreadsheetml/2006/main" count="312" uniqueCount="172">
  <si>
    <t>Name of Library</t>
  </si>
  <si>
    <t>Total Expenditure 
up to this month</t>
  </si>
  <si>
    <t>Commitment 
(e.g. of orders placed but not yet paid)</t>
  </si>
  <si>
    <t>Department of Cultural Affairs &amp; Sport - Western Cape</t>
  </si>
  <si>
    <t xml:space="preserve">BUDGET </t>
  </si>
  <si>
    <t>Post Name</t>
  </si>
  <si>
    <t>NAME OF PROJECT</t>
  </si>
  <si>
    <t>STAFFING</t>
  </si>
  <si>
    <t>Directorate: Library &amp; Archive Services</t>
  </si>
  <si>
    <t xml:space="preserve">Library Manager/ Delegated Authority: _________________ </t>
  </si>
  <si>
    <t>Signature:_________________                                                                   Date:_______________________</t>
  </si>
  <si>
    <t>Municipal Manager / Delegated Authority:   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</si>
  <si>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</si>
  <si>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</si>
  <si>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</si>
  <si>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</si>
  <si>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</si>
  <si>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</si>
  <si>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</si>
  <si>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</si>
  <si>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</si>
  <si>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</si>
  <si>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</si>
  <si>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</si>
  <si>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</si>
  <si>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</si>
  <si>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</si>
  <si>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</si>
  <si>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</si>
  <si>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</si>
  <si>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</si>
  <si>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</si>
  <si>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Name of library (indicate ALL if cost not available per library, eg. Telephones)</t>
  </si>
  <si>
    <t>OPERATIONAL</t>
  </si>
  <si>
    <t>Cost item</t>
  </si>
  <si>
    <t>PROJECT</t>
  </si>
  <si>
    <t>CAPITAL</t>
  </si>
  <si>
    <t>Total</t>
  </si>
  <si>
    <t>Comments:</t>
  </si>
  <si>
    <t>CONDITIONAL GRANT</t>
  </si>
  <si>
    <t>CG Business Plan Amount</t>
  </si>
  <si>
    <t>Balance 
(of CG Business Plan Amount  not spent)</t>
  </si>
  <si>
    <t>I HEREBY ACKNOWLEDGE AND APPROVE THE EXPENDITURE OF THE CONDITIONAL GRANT FUNDS.</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</si>
  <si>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</si>
  <si>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</si>
  <si>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Capital Budget</t>
  </si>
  <si>
    <t>BREEDE VALLEY MUNICIPALITY: Operational Budget</t>
  </si>
  <si>
    <t>Worcester</t>
  </si>
  <si>
    <t>Touwsrivier</t>
  </si>
  <si>
    <t>De Doorns</t>
  </si>
  <si>
    <t>Goudini</t>
  </si>
  <si>
    <t>Slanghoek W W</t>
  </si>
  <si>
    <t>Library Assistant</t>
  </si>
  <si>
    <t>Mothibe I</t>
  </si>
  <si>
    <t>Bezuidenhout P</t>
  </si>
  <si>
    <t>Snyders J</t>
  </si>
  <si>
    <t>Matthys M</t>
  </si>
  <si>
    <t>Vacant</t>
  </si>
  <si>
    <t>Lottering Y</t>
  </si>
  <si>
    <t>Philander S</t>
  </si>
  <si>
    <t>May M</t>
  </si>
  <si>
    <t>Mema T</t>
  </si>
  <si>
    <t>Oliphant M</t>
  </si>
  <si>
    <t>Library Attendant</t>
  </si>
  <si>
    <t>Librarian</t>
  </si>
  <si>
    <t>Senior Librarian</t>
  </si>
  <si>
    <t>Senior Clerk : Support Service</t>
  </si>
  <si>
    <t>Steenvliet</t>
  </si>
  <si>
    <t>Hexvallei W W</t>
  </si>
  <si>
    <t xml:space="preserve">Sandhills W W </t>
  </si>
  <si>
    <t>Grove N</t>
  </si>
  <si>
    <t>Koopman S</t>
  </si>
  <si>
    <t>Jacobs C</t>
  </si>
  <si>
    <t>Kok B</t>
  </si>
  <si>
    <t>Bruintjies C</t>
  </si>
  <si>
    <t>Manuel C</t>
  </si>
  <si>
    <t>Van Wyk R</t>
  </si>
  <si>
    <t>Bikani W</t>
  </si>
  <si>
    <t>Matshikiza R</t>
  </si>
  <si>
    <t>Seti O</t>
  </si>
  <si>
    <t>Avian Park</t>
  </si>
  <si>
    <t>Library Manager</t>
  </si>
  <si>
    <t>Somers - Van Wyk G</t>
  </si>
  <si>
    <t>Fortuin H</t>
  </si>
  <si>
    <t>Gerber C</t>
  </si>
  <si>
    <t>Jorgensen K</t>
  </si>
  <si>
    <t>Lewis O</t>
  </si>
  <si>
    <t>Mkosi S</t>
  </si>
  <si>
    <t>Verwey E</t>
  </si>
  <si>
    <t>Wentzel C</t>
  </si>
  <si>
    <t>Zawukana T</t>
  </si>
  <si>
    <t>Crowley E</t>
  </si>
  <si>
    <t>Matolla L</t>
  </si>
  <si>
    <t>Solibanzi M</t>
  </si>
  <si>
    <t>Windvogel A</t>
  </si>
  <si>
    <t>Bailey M</t>
  </si>
  <si>
    <t>Human B</t>
  </si>
  <si>
    <t>Prins T</t>
  </si>
  <si>
    <t>ROLL OVER</t>
  </si>
  <si>
    <t>Name of library</t>
  </si>
  <si>
    <t>Roll Over Business Plan Amount</t>
  </si>
  <si>
    <t xml:space="preserve">I HEREBY CERTIFY UNLESS OTHERWISE INDICATED THAT THE PROGRESS OF THE PROJECT IS BEING MONITORED AND WILL BE FINALISED BY THE END OF THE FINANCIAL YEAR. PAYMENT OR PART PAYMENT FOR THIS PROJECT HAS BEEN DONE WITH THE ROLL OVER FUNDS. </t>
  </si>
  <si>
    <t>I HEREBY ACKNOWLEDGE AND APPROVE THE EXPENDITURE OF THE ROLL OVER FUNDS.</t>
  </si>
  <si>
    <t>Breede Valley MUNICIPALITY: Capital Budget</t>
  </si>
  <si>
    <t>March 2015 Commitments</t>
  </si>
  <si>
    <t>Month</t>
  </si>
  <si>
    <t>Monthly Capital Project Progress Report</t>
  </si>
  <si>
    <t>July</t>
  </si>
  <si>
    <t>August</t>
  </si>
  <si>
    <t>September</t>
  </si>
  <si>
    <t>October</t>
  </si>
  <si>
    <t>November</t>
  </si>
  <si>
    <t>December</t>
  </si>
  <si>
    <t>January</t>
  </si>
  <si>
    <t>February</t>
  </si>
  <si>
    <t>March</t>
  </si>
  <si>
    <t>April</t>
  </si>
  <si>
    <t>May</t>
  </si>
  <si>
    <t>June</t>
  </si>
  <si>
    <t xml:space="preserve">Pieter.Hugo@westerncape.gov.za
tel: +27 21 483 2441                                 fax: 0862106219
PO Box 2108, Cape Town, 8000
</t>
  </si>
  <si>
    <t>Cupido D</t>
  </si>
  <si>
    <t>Marais D</t>
  </si>
  <si>
    <t>Baker S</t>
  </si>
  <si>
    <t>Makasi NM</t>
  </si>
  <si>
    <t>Capital  - 2016/2017</t>
  </si>
  <si>
    <t>Haas F</t>
  </si>
  <si>
    <t>Fortuin T</t>
  </si>
  <si>
    <t>Koopman R</t>
  </si>
  <si>
    <t>IT Cadet</t>
  </si>
  <si>
    <t>Ntlapo TM</t>
  </si>
  <si>
    <t>COMPILATION OF BUSINESS CONTINUITY PLANS</t>
  </si>
  <si>
    <t>Fairhills WW</t>
  </si>
  <si>
    <t>Esselen</t>
  </si>
  <si>
    <t>Overhex W W</t>
  </si>
  <si>
    <t>Zweletemba</t>
  </si>
  <si>
    <t>Mjodo M</t>
  </si>
  <si>
    <t>Van Wyk A</t>
  </si>
  <si>
    <t xml:space="preserve">Upgrading of Library </t>
  </si>
  <si>
    <t>Upgrade of the Library</t>
  </si>
  <si>
    <t>Capital  - 2018/2019</t>
  </si>
  <si>
    <t>Current Staff  - 2018-2019</t>
  </si>
  <si>
    <t>MONTHLY EXPENDITURE REPORT: 2018-2019</t>
  </si>
  <si>
    <t>Operational  - 2018/2019</t>
  </si>
  <si>
    <t>A site meeting was held on 19 July 2018.  The slab was casted on 6 July 2018.  The final layout of furniture was discussed with the architect and another meeting is scheduled for 1 August 2018.  The project is making progress and the project manager shifted the practical completion date to 27 September 2018.  We are still waiting for a final answer from the Provincial Treasury re the use of funding in 2018/2019.</t>
  </si>
  <si>
    <t>A site meeting was held on 16 August 2018.  The practical completion date is extended.  The project is however making progress and a new payment certificate was issued by the Project Manager and was captured on 27 August 2018.
The final layout of furniture was discussed and Mr Maans, architect, submitted the diagrams to the Project Manager on 28 August 2018.  The HOD of Cultural Affairs and Sport only signed the motivation for funding on 17 August 2018.
The Provincial Library officials discussed the situation with Provincial Treasury officials on 24 August 2018.  The outcomes sounds positive but the HOD of PT has not signed yet.  A roll over application will however be submitted on/before 31 August 2018.</t>
  </si>
  <si>
    <t xml:space="preserve">                     -   </t>
  </si>
  <si>
    <t xml:space="preserve">PT approved the use of the funding – in writing.  Approval was however also requested with the municipal roll over process.  We are still using operational funds for payment but it will eventually be rectified to the correct “vote”.
A site meeting was held on 20 September 2018 and only 31 % of the funding is spent to date.  The project manager requested the contractor to comply with Health and Safety regulations and to speed up the building process. </t>
  </si>
  <si>
    <t>A site meeting was held on 18 October 2018.  The project was indicated as 60 % completed and extension was given to 30 November 2018.  Mr David Lebelo from the National Department of Arts and Culture visited
the site on 23 October 2018 and requested/suggested the contractor be put on terms.  The project manager submitted a letter to the contractor on 25 October 2018.  The architects were also requested to supply 
outstanding information.  Financial information, as per request at the Conditional Grant meeting on 29 October 2018, will be submitted to the Provincial Library Service with the October 2018 report.</t>
  </si>
  <si>
    <t>Booi C</t>
  </si>
  <si>
    <t>Rorwana MB</t>
  </si>
  <si>
    <t xml:space="preserve">Municipality </t>
  </si>
  <si>
    <t>No of Employees</t>
  </si>
  <si>
    <t>Plan</t>
  </si>
  <si>
    <t>Actual Expenditure</t>
  </si>
  <si>
    <t>Available</t>
  </si>
  <si>
    <t>Municipality contribution</t>
  </si>
  <si>
    <t>CG Allocation per Municipality</t>
  </si>
  <si>
    <t>% Spent</t>
  </si>
  <si>
    <t>% Available (excl Mun- Contr)</t>
  </si>
  <si>
    <t>Breede Valley Personnel Budget - CG</t>
  </si>
  <si>
    <t>Breede Valley Capital Budget - CG</t>
  </si>
  <si>
    <t>The financial information was provided by the Finance Department and was submitted to all relevant parties during November 2018.  A site meeting was held on 15 November 2018.
The architect still need to submit information re plans for glass panels, adjusted window size, colour scheme, etc.  The contractor needs to adjust the construction guarantee.  All windows and doors on external walls need to be installed prior to the Builder’s break on 14 December 2018. The contractor is three months behind expected date of completion and the expected date of completion is now extended to 28 February 2019.  The next site meeting will be on 6 December 2018.</t>
  </si>
  <si>
    <t xml:space="preserve">A site meeting was held on 6 December 2018.  Most doors and windows were installed by 21 December 2018.  Other entrances wer closed off  - no entry could be gained.  The architects visited the site on 20 December 2018 and Mr Willem Maas compiled a comprehensive report
the roof sheeting and screws,paint, columns, flooring, etc.  All aspects will receive attention once the contractor is back on site.  The next site meeting, which the principal contractor must attend, will be held on 24 January 2019.
</t>
  </si>
  <si>
    <t>Yoko-Pinini N</t>
  </si>
  <si>
    <t xml:space="preserve">The contractor started working on site on 7 January 2019.  A site meeting was held on 24 January 2019.  The contractor indicated that the completion date can be indicated as 31 May 2019.  The architects still pointed out problem areas that need attention. Payment certificate 9 was paid in January and payment certificate 10 was submitted to supply chain on 30 January 2019. Mr David Lebelo from the national department of Arts and Culture visited the site on 29 January 2019 and will be forwarding concerns to Ms Ethney Waters.
  </t>
  </si>
  <si>
    <t xml:space="preserve">A site meeting was held on 21 February 2019.  Mr David Lebelo requested penalties to be imposed on the contractor due to non compliance.  The client, Breede Valley Municipality, in consultation with Mr Pieter Hugo (Provincial Library Service), decided to give the contractor one more opportunity to rectify the situation. The project management team requested extension of payment due to the prolonged construction period.  The contractor was requested to apply for further extension of the project and it was indicated that the project must be completed by the end of May 2019.  (The architects indicated quite a few technical problem areas that need to be attended to urgently by the contractor) 
  </t>
  </si>
  <si>
    <t>Macho Construction appointed a new project manager on site – Mr Enrique Vina.  Mr Vina will manage the project until completion. A Site meeting was held on 14 March 2019 and technical problems were afterwards highlighted and provided by Mr Willem Maas (Architect). 
The contractor is currently giving attention to problem areas.  Mr Carel Coetzer visited the site on 20 March 2019 and issued a request for a further payment to Macho Construction. The new project manager provided a request for extension until 27 May 2019 and submitted a new construction program. (March 2019)</t>
  </si>
  <si>
    <t>A site meeting was held on 11 April 2019.  The minutes were distributed on 25 April 2019.  It was clearly indicated that penalties will be imposed if practical completion is not reached. The architects are visiting the site on a weekly basis and they are giving regular feedback 
on technical aspects that still need attention. A site meeting will again be held on 16 May 2019.  All grant funding must be spent by 30 June 2019.</t>
  </si>
  <si>
    <t>The new practical completion date was established for 31 May 2019 at the site meeting on 16 May 2019.  The contractor indicated on 30 May 2019 that they are not ready for practical completion on 31 May 2019.  The project manager and 
architect however visited the site on 31 May 2019 and will provide a new snag list.  All funds must be spent by 30 June 2019.”</t>
  </si>
  <si>
    <t>Gumede FQ</t>
  </si>
  <si>
    <t>For the Month : June 2019</t>
  </si>
  <si>
    <t xml:space="preserve">June 2019:  The practical completion meeting was not held on 31 May 2019 due to a lot of outstanding work still to be completed.  The project manager however visited the site on 31 May 2019 and supplied information to the contractor re eligibility for practical completion and indicated that penalties would be calculated from 28 May 2019.  The project manager once again visited the site on 20 June 2019 and on 24 June 2019.  The architect also visited the site on 24 June 2019 and both compiled new snag lists.  A payment was made to Macho Construction, on 26 June 2019.  Penalties were taken into consideration.  The IT team (Provincial Library Service) also visited the site on 26 June 2019 and gave direction re network points and network cables.  A local company will provide a quotation.  The project manager will be on site again on 12 July 2019.  
</t>
  </si>
</sst>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800]dddd\,\ mmmm\ dd\,\ yyyy"/>
    <numFmt numFmtId="181" formatCode="[$-1C09]dd\ mmmm\ yyyy"/>
    <numFmt numFmtId="182" formatCode="[$-409]dddd\,\ mmmm\ dd\,\ yyyy"/>
    <numFmt numFmtId="183" formatCode="mmm\ yyyy"/>
    <numFmt numFmtId="184" formatCode="&quot;R&quot;\ #,##0.00"/>
    <numFmt numFmtId="185" formatCode="[$-1C09]dd\ mmmm\ yyyy;@"/>
    <numFmt numFmtId="186" formatCode="&quot;Yes&quot;;&quot;Yes&quot;;&quot;No&quot;"/>
    <numFmt numFmtId="187" formatCode="&quot;True&quot;;&quot;True&quot;;&quot;False&quot;"/>
    <numFmt numFmtId="188" formatCode="&quot;On&quot;;&quot;On&quot;;&quot;Off&quot;"/>
    <numFmt numFmtId="189" formatCode="[$€-2]\ #,##0.00_);[Red]\([$€-2]\ #,##0.00\)"/>
    <numFmt numFmtId="190" formatCode="[$-409]h:mm:ss\ AM/PM"/>
    <numFmt numFmtId="191" formatCode="[$-409]hh:mm:ss\ AM/PM"/>
  </numFmts>
  <fonts count="93">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sz val="16"/>
      <name val="Arial"/>
      <family val="2"/>
    </font>
    <font>
      <sz val="12"/>
      <name val="Arial"/>
      <family val="2"/>
    </font>
    <font>
      <b/>
      <sz val="16"/>
      <name val="Arial"/>
      <family val="2"/>
    </font>
    <font>
      <u val="single"/>
      <sz val="10"/>
      <name val="Arial"/>
      <family val="2"/>
    </font>
    <font>
      <sz val="12"/>
      <name val="Calibri"/>
      <family val="2"/>
    </font>
    <font>
      <sz val="12"/>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12"/>
      <color indexed="8"/>
      <name val="Calibri"/>
      <family val="2"/>
    </font>
    <font>
      <u val="single"/>
      <sz val="12"/>
      <color indexed="8"/>
      <name val="Calibri"/>
      <family val="2"/>
    </font>
    <font>
      <sz val="10"/>
      <name val="Calibri"/>
      <family val="2"/>
    </font>
    <font>
      <sz val="14"/>
      <color indexed="10"/>
      <name val="Century Gothic"/>
      <family val="2"/>
    </font>
    <font>
      <u val="single"/>
      <sz val="16"/>
      <color indexed="12"/>
      <name val="Arial"/>
      <family val="2"/>
    </font>
    <font>
      <sz val="16"/>
      <color indexed="8"/>
      <name val="Tahoma"/>
      <family val="2"/>
    </font>
    <font>
      <sz val="11"/>
      <color indexed="8"/>
      <name val="Tahoma"/>
      <family val="2"/>
    </font>
    <font>
      <b/>
      <sz val="16"/>
      <color indexed="10"/>
      <name val="Century Gothic"/>
      <family val="2"/>
    </font>
    <font>
      <b/>
      <u val="single"/>
      <sz val="16"/>
      <color indexed="10"/>
      <name val="Century Gothic"/>
      <family val="2"/>
    </font>
    <font>
      <sz val="14"/>
      <color indexed="8"/>
      <name val="Century Gothic"/>
      <family val="2"/>
    </font>
    <font>
      <sz val="11"/>
      <color indexed="10"/>
      <name val="Tahoma"/>
      <family val="2"/>
    </font>
    <font>
      <b/>
      <sz val="11"/>
      <color indexed="8"/>
      <name val="Tahoma"/>
      <family val="2"/>
    </font>
    <font>
      <b/>
      <u val="single"/>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Calibri"/>
      <family val="2"/>
    </font>
    <font>
      <u val="single"/>
      <sz val="12"/>
      <color theme="1"/>
      <name val="Calibri"/>
      <family val="2"/>
    </font>
    <font>
      <u val="single"/>
      <sz val="12"/>
      <color rgb="FF000000"/>
      <name val="Calibri"/>
      <family val="2"/>
    </font>
    <font>
      <sz val="14"/>
      <color rgb="FFFF0000"/>
      <name val="Century Gothic"/>
      <family val="2"/>
    </font>
    <font>
      <u val="single"/>
      <sz val="16"/>
      <color theme="10"/>
      <name val="Arial"/>
      <family val="2"/>
    </font>
    <font>
      <sz val="16"/>
      <color theme="1"/>
      <name val="Tahoma"/>
      <family val="2"/>
    </font>
    <font>
      <sz val="11"/>
      <color theme="1"/>
      <name val="Tahoma"/>
      <family val="2"/>
    </font>
    <font>
      <b/>
      <sz val="16"/>
      <color rgb="FFFF0000"/>
      <name val="Century Gothic"/>
      <family val="2"/>
    </font>
    <font>
      <b/>
      <u val="single"/>
      <sz val="16"/>
      <color rgb="FFFF0000"/>
      <name val="Century Gothic"/>
      <family val="2"/>
    </font>
    <font>
      <sz val="14"/>
      <color theme="1"/>
      <name val="Century Gothic"/>
      <family val="2"/>
    </font>
    <font>
      <sz val="11"/>
      <color rgb="FFFF0000"/>
      <name val="Tahoma"/>
      <family val="2"/>
    </font>
    <font>
      <b/>
      <sz val="11"/>
      <color theme="1"/>
      <name val="Tahoma"/>
      <family val="2"/>
    </font>
    <font>
      <b/>
      <u val="single"/>
      <sz val="12"/>
      <color theme="1"/>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34997999668121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style="double"/>
    </border>
    <border>
      <left/>
      <right/>
      <top/>
      <bottom style="double"/>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medium"/>
      <right style="thin"/>
      <top style="medium"/>
      <bottom style="medium"/>
    </border>
    <border>
      <left style="double"/>
      <right/>
      <top style="thin"/>
      <bottom style="thin"/>
    </border>
    <border>
      <left style="thin"/>
      <right style="thin"/>
      <top style="medium"/>
      <bottom style="thin"/>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double"/>
      <bottom style="thin"/>
    </border>
    <border>
      <left style="thin"/>
      <right>
        <color indexed="63"/>
      </right>
      <top style="thin"/>
      <bottom style="thin"/>
    </border>
    <border>
      <left style="thin"/>
      <right>
        <color indexed="63"/>
      </right>
      <top style="double"/>
      <bottom style="double"/>
    </border>
    <border>
      <left style="double"/>
      <right/>
      <top style="double"/>
      <bottom style="double"/>
    </border>
    <border>
      <left style="double"/>
      <right style="medium"/>
      <top style="medium"/>
      <bottom style="medium"/>
    </border>
    <border>
      <left style="double"/>
      <right/>
      <top style="double"/>
      <bottom style="thin"/>
    </border>
    <border>
      <left style="double"/>
      <right/>
      <top style="double"/>
      <bottom/>
    </border>
    <border>
      <left/>
      <right/>
      <top style="double"/>
      <bottom/>
    </border>
    <border>
      <left/>
      <right style="double"/>
      <top style="double"/>
      <bottom/>
    </border>
    <border>
      <left style="double"/>
      <right style="thin"/>
      <top style="thin"/>
      <bottom/>
    </border>
    <border>
      <left style="thin"/>
      <right style="thin"/>
      <top style="thin"/>
      <bottom/>
    </border>
    <border>
      <left style="double"/>
      <right style="thin"/>
      <top>
        <color indexed="63"/>
      </top>
      <bottom style="thin"/>
    </border>
    <border>
      <left style="thin"/>
      <right style="thin"/>
      <top style="medium"/>
      <bottom style="medium"/>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medium"/>
      <right>
        <color indexed="63"/>
      </right>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1" applyNumberFormat="0" applyAlignment="0" applyProtection="0"/>
    <xf numFmtId="0" fontId="72" fillId="0" borderId="6" applyNumberFormat="0" applyFill="0" applyAlignment="0" applyProtection="0"/>
    <xf numFmtId="0" fontId="73" fillId="30" borderId="0" applyNumberFormat="0" applyBorder="0" applyAlignment="0" applyProtection="0"/>
    <xf numFmtId="0" fontId="0" fillId="0" borderId="0">
      <alignment/>
      <protection/>
    </xf>
    <xf numFmtId="0" fontId="0" fillId="0" borderId="0">
      <alignment/>
      <protection/>
    </xf>
    <xf numFmtId="0" fontId="59" fillId="0" borderId="0">
      <alignment/>
      <protection/>
    </xf>
    <xf numFmtId="0" fontId="0" fillId="0" borderId="0">
      <alignment/>
      <protection/>
    </xf>
    <xf numFmtId="0" fontId="0" fillId="31" borderId="7" applyNumberFormat="0" applyFont="0" applyAlignment="0" applyProtection="0"/>
    <xf numFmtId="0" fontId="74" fillId="26"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54">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3" fillId="0" borderId="0" xfId="0" applyFont="1" applyAlignment="1">
      <alignment wrapText="1"/>
    </xf>
    <xf numFmtId="0" fontId="3" fillId="0" borderId="12" xfId="0" applyFont="1" applyBorder="1" applyAlignment="1">
      <alignment wrapText="1"/>
    </xf>
    <xf numFmtId="0" fontId="6" fillId="32" borderId="13" xfId="0" applyFont="1" applyFill="1" applyBorder="1" applyAlignment="1">
      <alignment/>
    </xf>
    <xf numFmtId="0" fontId="6" fillId="32" borderId="0" xfId="0" applyFont="1" applyFill="1" applyAlignment="1">
      <alignment/>
    </xf>
    <xf numFmtId="0" fontId="7" fillId="32" borderId="0" xfId="0" applyFont="1" applyFill="1" applyAlignment="1">
      <alignment/>
    </xf>
    <xf numFmtId="0" fontId="7" fillId="32" borderId="12" xfId="0" applyFont="1" applyFill="1" applyBorder="1" applyAlignment="1">
      <alignment/>
    </xf>
    <xf numFmtId="0" fontId="6" fillId="32" borderId="0" xfId="0" applyFont="1" applyFill="1" applyAlignment="1">
      <alignment horizontal="center"/>
    </xf>
    <xf numFmtId="0" fontId="5" fillId="32" borderId="13" xfId="0" applyFont="1" applyFill="1" applyBorder="1" applyAlignment="1">
      <alignment/>
    </xf>
    <xf numFmtId="0" fontId="5" fillId="32" borderId="0" xfId="0" applyFont="1" applyFill="1" applyAlignment="1">
      <alignment/>
    </xf>
    <xf numFmtId="0" fontId="5" fillId="32" borderId="12" xfId="0" applyFont="1" applyFill="1" applyBorder="1" applyAlignment="1">
      <alignment/>
    </xf>
    <xf numFmtId="0" fontId="8" fillId="33" borderId="14" xfId="0" applyFont="1" applyFill="1" applyBorder="1" applyAlignment="1">
      <alignment horizontal="center"/>
    </xf>
    <xf numFmtId="0" fontId="8" fillId="32" borderId="15" xfId="0" applyFont="1" applyFill="1" applyBorder="1" applyAlignment="1">
      <alignment horizontal="center"/>
    </xf>
    <xf numFmtId="0" fontId="9" fillId="32" borderId="0" xfId="0" applyFont="1" applyFill="1" applyAlignment="1">
      <alignment horizontal="center"/>
    </xf>
    <xf numFmtId="0" fontId="9" fillId="32" borderId="13" xfId="0" applyFont="1" applyFill="1" applyBorder="1" applyAlignment="1">
      <alignment horizontal="center"/>
    </xf>
    <xf numFmtId="0" fontId="10" fillId="32" borderId="13" xfId="0" applyFont="1" applyFill="1" applyBorder="1" applyAlignment="1">
      <alignment horizontal="center"/>
    </xf>
    <xf numFmtId="0" fontId="11" fillId="32" borderId="16" xfId="0" applyFont="1" applyFill="1" applyBorder="1" applyAlignment="1">
      <alignment horizontal="center"/>
    </xf>
    <xf numFmtId="0" fontId="11" fillId="32" borderId="16" xfId="0" applyFont="1" applyFill="1" applyBorder="1" applyAlignment="1">
      <alignment horizontal="center" wrapText="1"/>
    </xf>
    <xf numFmtId="4" fontId="12" fillId="32" borderId="17" xfId="0" applyNumberFormat="1" applyFont="1" applyFill="1" applyBorder="1" applyAlignment="1">
      <alignment/>
    </xf>
    <xf numFmtId="0" fontId="12" fillId="32" borderId="13" xfId="0" applyFont="1" applyFill="1" applyBorder="1" applyAlignment="1">
      <alignment wrapText="1"/>
    </xf>
    <xf numFmtId="0" fontId="12" fillId="32" borderId="0" xfId="0" applyFont="1" applyFill="1" applyAlignment="1">
      <alignment wrapText="1"/>
    </xf>
    <xf numFmtId="0" fontId="12" fillId="32" borderId="0" xfId="0" applyFont="1" applyFill="1" applyAlignment="1">
      <alignment/>
    </xf>
    <xf numFmtId="4" fontId="12" fillId="32" borderId="0" xfId="0" applyNumberFormat="1" applyFont="1" applyFill="1" applyAlignment="1">
      <alignment horizontal="center"/>
    </xf>
    <xf numFmtId="0" fontId="12" fillId="32" borderId="0" xfId="0" applyFont="1" applyFill="1" applyAlignment="1">
      <alignment horizontal="center"/>
    </xf>
    <xf numFmtId="4" fontId="12" fillId="32" borderId="0" xfId="0" applyNumberFormat="1" applyFont="1" applyFill="1" applyAlignment="1">
      <alignment/>
    </xf>
    <xf numFmtId="3" fontId="12" fillId="32" borderId="12" xfId="0" applyNumberFormat="1" applyFont="1" applyFill="1" applyBorder="1" applyAlignment="1">
      <alignment/>
    </xf>
    <xf numFmtId="0" fontId="11" fillId="32" borderId="13" xfId="0" applyFont="1" applyFill="1" applyBorder="1" applyAlignment="1">
      <alignment wrapText="1"/>
    </xf>
    <xf numFmtId="0" fontId="11" fillId="32" borderId="0" xfId="0" applyFont="1" applyFill="1" applyAlignment="1">
      <alignment wrapText="1"/>
    </xf>
    <xf numFmtId="0" fontId="5" fillId="0" borderId="0" xfId="0" applyFont="1" applyAlignment="1">
      <alignment wrapText="1"/>
    </xf>
    <xf numFmtId="0" fontId="11" fillId="32" borderId="0" xfId="0" applyFont="1" applyFill="1" applyAlignment="1">
      <alignment/>
    </xf>
    <xf numFmtId="0" fontId="11" fillId="32" borderId="12" xfId="0" applyFont="1" applyFill="1" applyBorder="1" applyAlignment="1">
      <alignment/>
    </xf>
    <xf numFmtId="0" fontId="6" fillId="32" borderId="13" xfId="0" applyFont="1" applyFill="1" applyBorder="1" applyAlignment="1">
      <alignment wrapText="1"/>
    </xf>
    <xf numFmtId="0" fontId="6" fillId="32" borderId="0" xfId="0" applyFont="1" applyFill="1" applyAlignment="1">
      <alignment wrapText="1"/>
    </xf>
    <xf numFmtId="0" fontId="10" fillId="32" borderId="0" xfId="0" applyFont="1" applyFill="1" applyAlignment="1">
      <alignment horizontal="center"/>
    </xf>
    <xf numFmtId="4" fontId="12" fillId="32" borderId="18" xfId="0" applyNumberFormat="1" applyFont="1" applyFill="1" applyBorder="1" applyAlignment="1">
      <alignment horizontal="right"/>
    </xf>
    <xf numFmtId="3" fontId="12" fillId="32" borderId="18" xfId="0" applyNumberFormat="1" applyFont="1" applyFill="1" applyBorder="1" applyAlignment="1">
      <alignment horizontal="right"/>
    </xf>
    <xf numFmtId="4" fontId="12" fillId="32" borderId="19" xfId="0" applyNumberFormat="1" applyFont="1" applyFill="1" applyBorder="1" applyAlignment="1">
      <alignment horizontal="right"/>
    </xf>
    <xf numFmtId="3" fontId="12" fillId="32" borderId="17" xfId="0" applyNumberFormat="1" applyFont="1" applyFill="1" applyBorder="1" applyAlignment="1">
      <alignment/>
    </xf>
    <xf numFmtId="3" fontId="10" fillId="32" borderId="17" xfId="0" applyNumberFormat="1" applyFont="1" applyFill="1" applyBorder="1" applyAlignment="1">
      <alignment/>
    </xf>
    <xf numFmtId="4" fontId="12" fillId="32" borderId="17" xfId="0" applyNumberFormat="1" applyFont="1" applyFill="1" applyBorder="1" applyAlignment="1">
      <alignment horizontal="right"/>
    </xf>
    <xf numFmtId="4" fontId="12" fillId="32" borderId="20" xfId="0" applyNumberFormat="1" applyFont="1" applyFill="1" applyBorder="1" applyAlignment="1">
      <alignment horizontal="right"/>
    </xf>
    <xf numFmtId="4" fontId="12" fillId="32" borderId="12" xfId="0" applyNumberFormat="1" applyFont="1" applyFill="1" applyBorder="1" applyAlignment="1">
      <alignment horizontal="center"/>
    </xf>
    <xf numFmtId="0" fontId="5" fillId="0" borderId="10" xfId="0" applyFont="1" applyBorder="1" applyAlignment="1">
      <alignment/>
    </xf>
    <xf numFmtId="0" fontId="5" fillId="0" borderId="11"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Alignment="1">
      <alignment/>
    </xf>
    <xf numFmtId="0" fontId="11" fillId="32" borderId="25" xfId="0" applyFont="1" applyFill="1" applyBorder="1" applyAlignment="1">
      <alignment horizontal="center" wrapText="1"/>
    </xf>
    <xf numFmtId="0" fontId="8" fillId="32" borderId="26" xfId="0" applyFont="1" applyFill="1" applyBorder="1" applyAlignment="1">
      <alignment horizontal="center" wrapText="1"/>
    </xf>
    <xf numFmtId="0" fontId="15" fillId="32" borderId="27" xfId="0" applyFont="1" applyFill="1" applyBorder="1" applyAlignment="1">
      <alignment wrapText="1"/>
    </xf>
    <xf numFmtId="0" fontId="15" fillId="32" borderId="28" xfId="0" applyFont="1" applyFill="1" applyBorder="1" applyAlignment="1">
      <alignment/>
    </xf>
    <xf numFmtId="0" fontId="15" fillId="32" borderId="14" xfId="0" applyFont="1" applyFill="1" applyBorder="1" applyAlignment="1">
      <alignment/>
    </xf>
    <xf numFmtId="171" fontId="15" fillId="34" borderId="18" xfId="0" applyNumberFormat="1" applyFont="1" applyFill="1" applyBorder="1" applyAlignment="1">
      <alignment/>
    </xf>
    <xf numFmtId="171" fontId="15" fillId="34" borderId="29" xfId="0" applyNumberFormat="1" applyFont="1" applyFill="1" applyBorder="1" applyAlignment="1">
      <alignment/>
    </xf>
    <xf numFmtId="171" fontId="15" fillId="32" borderId="20" xfId="0" applyNumberFormat="1" applyFont="1" applyFill="1" applyBorder="1" applyAlignment="1">
      <alignment/>
    </xf>
    <xf numFmtId="171" fontId="15" fillId="32" borderId="18" xfId="0" applyNumberFormat="1" applyFont="1" applyFill="1" applyBorder="1" applyAlignment="1">
      <alignment/>
    </xf>
    <xf numFmtId="0" fontId="15" fillId="32" borderId="17" xfId="0" applyFont="1" applyFill="1" applyBorder="1" applyAlignment="1">
      <alignment/>
    </xf>
    <xf numFmtId="171" fontId="15" fillId="34" borderId="17" xfId="0" applyNumberFormat="1" applyFont="1" applyFill="1" applyBorder="1" applyAlignment="1">
      <alignment/>
    </xf>
    <xf numFmtId="0" fontId="15" fillId="0" borderId="17" xfId="0" applyFont="1" applyBorder="1" applyAlignment="1">
      <alignment/>
    </xf>
    <xf numFmtId="171" fontId="15" fillId="35" borderId="29" xfId="0" applyNumberFormat="1" applyFont="1" applyFill="1" applyBorder="1" applyAlignment="1">
      <alignment/>
    </xf>
    <xf numFmtId="0" fontId="11" fillId="35" borderId="16" xfId="0" applyFont="1" applyFill="1" applyBorder="1" applyAlignment="1">
      <alignment horizontal="center" wrapText="1"/>
    </xf>
    <xf numFmtId="183" fontId="11" fillId="34" borderId="16" xfId="0" applyNumberFormat="1" applyFont="1" applyFill="1" applyBorder="1" applyAlignment="1">
      <alignment horizontal="center" wrapText="1"/>
    </xf>
    <xf numFmtId="0" fontId="8" fillId="32" borderId="30" xfId="0" applyFont="1" applyFill="1" applyBorder="1" applyAlignment="1">
      <alignment horizontal="center" wrapText="1"/>
    </xf>
    <xf numFmtId="0" fontId="8" fillId="32" borderId="31" xfId="0" applyFont="1" applyFill="1" applyBorder="1" applyAlignment="1">
      <alignment horizontal="center" wrapText="1"/>
    </xf>
    <xf numFmtId="0" fontId="8" fillId="0" borderId="31" xfId="0" applyFont="1" applyBorder="1" applyAlignment="1">
      <alignment horizontal="center" wrapText="1"/>
    </xf>
    <xf numFmtId="0" fontId="8" fillId="0" borderId="32" xfId="0" applyFont="1" applyBorder="1" applyAlignment="1">
      <alignment horizontal="center" wrapText="1"/>
    </xf>
    <xf numFmtId="0" fontId="19" fillId="32" borderId="33" xfId="0" applyFont="1" applyFill="1" applyBorder="1" applyAlignment="1">
      <alignment/>
    </xf>
    <xf numFmtId="0" fontId="19" fillId="32" borderId="34" xfId="0" applyFont="1" applyFill="1" applyBorder="1" applyAlignment="1">
      <alignment/>
    </xf>
    <xf numFmtId="0" fontId="8" fillId="32" borderId="35" xfId="0" applyFont="1" applyFill="1" applyBorder="1" applyAlignment="1">
      <alignment vertical="center" wrapText="1"/>
    </xf>
    <xf numFmtId="0" fontId="14" fillId="32" borderId="36" xfId="0" applyFont="1" applyFill="1" applyBorder="1" applyAlignment="1">
      <alignment vertical="center"/>
    </xf>
    <xf numFmtId="0" fontId="14" fillId="32" borderId="36" xfId="0" applyFont="1" applyFill="1" applyBorder="1" applyAlignment="1">
      <alignment horizontal="left"/>
    </xf>
    <xf numFmtId="0" fontId="19" fillId="32" borderId="27" xfId="0" applyFont="1" applyFill="1" applyBorder="1" applyAlignment="1">
      <alignment/>
    </xf>
    <xf numFmtId="0" fontId="19" fillId="0" borderId="17" xfId="0" applyFont="1" applyBorder="1" applyAlignment="1">
      <alignment/>
    </xf>
    <xf numFmtId="0" fontId="11" fillId="0" borderId="17" xfId="0" applyFont="1" applyBorder="1" applyAlignment="1">
      <alignment/>
    </xf>
    <xf numFmtId="0" fontId="21" fillId="32" borderId="27" xfId="0" applyFont="1" applyFill="1" applyBorder="1" applyAlignment="1">
      <alignment/>
    </xf>
    <xf numFmtId="0" fontId="11" fillId="32" borderId="27" xfId="0" applyFont="1" applyFill="1" applyBorder="1" applyAlignment="1">
      <alignment/>
    </xf>
    <xf numFmtId="0" fontId="11" fillId="32" borderId="37" xfId="0" applyFont="1" applyFill="1" applyBorder="1" applyAlignment="1">
      <alignment horizontal="center" wrapText="1"/>
    </xf>
    <xf numFmtId="0" fontId="19" fillId="32" borderId="38" xfId="0" applyFont="1" applyFill="1" applyBorder="1" applyAlignment="1">
      <alignment wrapText="1"/>
    </xf>
    <xf numFmtId="0" fontId="19" fillId="32" borderId="27" xfId="0" applyFont="1" applyFill="1" applyBorder="1" applyAlignment="1">
      <alignment wrapText="1"/>
    </xf>
    <xf numFmtId="0" fontId="15" fillId="32" borderId="18" xfId="0" applyFont="1" applyFill="1" applyBorder="1" applyAlignment="1">
      <alignment/>
    </xf>
    <xf numFmtId="0" fontId="2" fillId="0" borderId="0" xfId="59" applyFont="1">
      <alignment/>
      <protection/>
    </xf>
    <xf numFmtId="0" fontId="6" fillId="32" borderId="13" xfId="59" applyFont="1" applyFill="1" applyBorder="1">
      <alignment/>
      <protection/>
    </xf>
    <xf numFmtId="0" fontId="6" fillId="32" borderId="0" xfId="59" applyFont="1" applyFill="1">
      <alignment/>
      <protection/>
    </xf>
    <xf numFmtId="0" fontId="7" fillId="32" borderId="0" xfId="59" applyFont="1" applyFill="1">
      <alignment/>
      <protection/>
    </xf>
    <xf numFmtId="0" fontId="7" fillId="32" borderId="12" xfId="59" applyFont="1" applyFill="1" applyBorder="1">
      <alignment/>
      <protection/>
    </xf>
    <xf numFmtId="0" fontId="5" fillId="32" borderId="0" xfId="59" applyFont="1" applyFill="1">
      <alignment/>
      <protection/>
    </xf>
    <xf numFmtId="0" fontId="5" fillId="32" borderId="12" xfId="59" applyFont="1" applyFill="1" applyBorder="1">
      <alignment/>
      <protection/>
    </xf>
    <xf numFmtId="0" fontId="0" fillId="0" borderId="0" xfId="59">
      <alignment/>
      <protection/>
    </xf>
    <xf numFmtId="0" fontId="9" fillId="32" borderId="13" xfId="59" applyFont="1" applyFill="1" applyBorder="1" applyAlignment="1">
      <alignment horizontal="center"/>
      <protection/>
    </xf>
    <xf numFmtId="0" fontId="9" fillId="32" borderId="0" xfId="59" applyFont="1" applyFill="1" applyAlignment="1">
      <alignment horizontal="center"/>
      <protection/>
    </xf>
    <xf numFmtId="0" fontId="5" fillId="32" borderId="13" xfId="59" applyFont="1" applyFill="1" applyBorder="1">
      <alignment/>
      <protection/>
    </xf>
    <xf numFmtId="0" fontId="10" fillId="32" borderId="13" xfId="59" applyFont="1" applyFill="1" applyBorder="1" applyAlignment="1">
      <alignment horizontal="center"/>
      <protection/>
    </xf>
    <xf numFmtId="0" fontId="8" fillId="32" borderId="26" xfId="59" applyFont="1" applyFill="1" applyBorder="1" applyAlignment="1">
      <alignment horizontal="center" wrapText="1"/>
      <protection/>
    </xf>
    <xf numFmtId="0" fontId="8" fillId="32" borderId="30" xfId="59" applyFont="1" applyFill="1" applyBorder="1" applyAlignment="1">
      <alignment horizontal="center" wrapText="1"/>
      <protection/>
    </xf>
    <xf numFmtId="0" fontId="8" fillId="32" borderId="31" xfId="59" applyFont="1" applyFill="1" applyBorder="1" applyAlignment="1">
      <alignment horizontal="center" wrapText="1"/>
      <protection/>
    </xf>
    <xf numFmtId="0" fontId="8" fillId="0" borderId="31" xfId="59" applyFont="1" applyBorder="1" applyAlignment="1">
      <alignment horizontal="center" wrapText="1"/>
      <protection/>
    </xf>
    <xf numFmtId="0" fontId="8" fillId="0" borderId="32" xfId="59" applyFont="1" applyBorder="1" applyAlignment="1">
      <alignment horizontal="center" wrapText="1"/>
      <protection/>
    </xf>
    <xf numFmtId="0" fontId="14" fillId="32" borderId="36" xfId="59" applyFont="1" applyFill="1" applyBorder="1" applyAlignment="1">
      <alignment vertical="center"/>
      <protection/>
    </xf>
    <xf numFmtId="0" fontId="8" fillId="32" borderId="35" xfId="59" applyFont="1" applyFill="1" applyBorder="1" applyAlignment="1">
      <alignment vertical="center" wrapText="1"/>
      <protection/>
    </xf>
    <xf numFmtId="0" fontId="11" fillId="32" borderId="16" xfId="59" applyFont="1" applyFill="1" applyBorder="1" applyAlignment="1">
      <alignment horizontal="center" wrapText="1"/>
      <protection/>
    </xf>
    <xf numFmtId="0" fontId="11" fillId="35" borderId="16" xfId="59" applyFont="1" applyFill="1" applyBorder="1" applyAlignment="1">
      <alignment horizontal="center" wrapText="1"/>
      <protection/>
    </xf>
    <xf numFmtId="183" fontId="11" fillId="34" borderId="16" xfId="59" applyNumberFormat="1" applyFont="1" applyFill="1" applyBorder="1" applyAlignment="1">
      <alignment horizontal="center" wrapText="1"/>
      <protection/>
    </xf>
    <xf numFmtId="0" fontId="11" fillId="32" borderId="25" xfId="59" applyFont="1" applyFill="1" applyBorder="1" applyAlignment="1">
      <alignment horizontal="center" wrapText="1"/>
      <protection/>
    </xf>
    <xf numFmtId="0" fontId="19" fillId="32" borderId="38" xfId="59" applyFont="1" applyFill="1" applyBorder="1" applyAlignment="1">
      <alignment wrapText="1"/>
      <protection/>
    </xf>
    <xf numFmtId="0" fontId="19" fillId="32" borderId="33" xfId="59" applyFont="1" applyFill="1" applyBorder="1">
      <alignment/>
      <protection/>
    </xf>
    <xf numFmtId="171" fontId="15" fillId="34" borderId="18" xfId="59" applyNumberFormat="1" applyFont="1" applyFill="1" applyBorder="1">
      <alignment/>
      <protection/>
    </xf>
    <xf numFmtId="171" fontId="15" fillId="35" borderId="29" xfId="59" applyNumberFormat="1" applyFont="1" applyFill="1" applyBorder="1">
      <alignment/>
      <protection/>
    </xf>
    <xf numFmtId="171" fontId="15" fillId="34" borderId="29" xfId="59" applyNumberFormat="1" applyFont="1" applyFill="1" applyBorder="1">
      <alignment/>
      <protection/>
    </xf>
    <xf numFmtId="171" fontId="15" fillId="32" borderId="20" xfId="59" applyNumberFormat="1" applyFont="1" applyFill="1" applyBorder="1">
      <alignment/>
      <protection/>
    </xf>
    <xf numFmtId="171" fontId="15" fillId="32" borderId="18" xfId="59" applyNumberFormat="1" applyFont="1" applyFill="1" applyBorder="1">
      <alignment/>
      <protection/>
    </xf>
    <xf numFmtId="0" fontId="19" fillId="32" borderId="34" xfId="59" applyFont="1" applyFill="1" applyBorder="1">
      <alignment/>
      <protection/>
    </xf>
    <xf numFmtId="171" fontId="15" fillId="34" borderId="17" xfId="59" applyNumberFormat="1" applyFont="1" applyFill="1" applyBorder="1">
      <alignment/>
      <protection/>
    </xf>
    <xf numFmtId="0" fontId="20" fillId="32" borderId="27" xfId="59" applyFont="1" applyFill="1" applyBorder="1" applyAlignment="1">
      <alignment wrapText="1"/>
      <protection/>
    </xf>
    <xf numFmtId="0" fontId="20" fillId="32" borderId="34" xfId="59" applyFont="1" applyFill="1" applyBorder="1">
      <alignment/>
      <protection/>
    </xf>
    <xf numFmtId="0" fontId="19" fillId="32" borderId="27" xfId="59" applyFont="1" applyFill="1" applyBorder="1">
      <alignment/>
      <protection/>
    </xf>
    <xf numFmtId="0" fontId="15" fillId="32" borderId="27" xfId="59" applyFont="1" applyFill="1" applyBorder="1">
      <alignment/>
      <protection/>
    </xf>
    <xf numFmtId="0" fontId="15" fillId="0" borderId="17" xfId="59" applyFont="1" applyBorder="1">
      <alignment/>
      <protection/>
    </xf>
    <xf numFmtId="0" fontId="11" fillId="32" borderId="27" xfId="59" applyFont="1" applyFill="1" applyBorder="1">
      <alignment/>
      <protection/>
    </xf>
    <xf numFmtId="0" fontId="12" fillId="32" borderId="13" xfId="59" applyFont="1" applyFill="1" applyBorder="1" applyAlignment="1">
      <alignment wrapText="1"/>
      <protection/>
    </xf>
    <xf numFmtId="0" fontId="12" fillId="32" borderId="0" xfId="59" applyFont="1" applyFill="1" applyAlignment="1">
      <alignment wrapText="1"/>
      <protection/>
    </xf>
    <xf numFmtId="4" fontId="12" fillId="32" borderId="0" xfId="59" applyNumberFormat="1" applyFont="1" applyFill="1">
      <alignment/>
      <protection/>
    </xf>
    <xf numFmtId="0" fontId="12" fillId="32" borderId="0" xfId="59" applyFont="1" applyFill="1">
      <alignment/>
      <protection/>
    </xf>
    <xf numFmtId="3" fontId="12" fillId="32" borderId="12" xfId="59" applyNumberFormat="1" applyFont="1" applyFill="1" applyBorder="1">
      <alignment/>
      <protection/>
    </xf>
    <xf numFmtId="0" fontId="11" fillId="32" borderId="13" xfId="59" applyFont="1" applyFill="1" applyBorder="1" applyAlignment="1">
      <alignment wrapText="1"/>
      <protection/>
    </xf>
    <xf numFmtId="0" fontId="11" fillId="32" borderId="0" xfId="59" applyFont="1" applyFill="1" applyAlignment="1">
      <alignment wrapText="1"/>
      <protection/>
    </xf>
    <xf numFmtId="0" fontId="11" fillId="32" borderId="0" xfId="59" applyFont="1" applyFill="1">
      <alignment/>
      <protection/>
    </xf>
    <xf numFmtId="0" fontId="11" fillId="32" borderId="12" xfId="59" applyFont="1" applyFill="1" applyBorder="1">
      <alignment/>
      <protection/>
    </xf>
    <xf numFmtId="0" fontId="0" fillId="0" borderId="10" xfId="59" applyBorder="1">
      <alignment/>
      <protection/>
    </xf>
    <xf numFmtId="0" fontId="0" fillId="0" borderId="11" xfId="59" applyBorder="1">
      <alignment/>
      <protection/>
    </xf>
    <xf numFmtId="0" fontId="14" fillId="36" borderId="14" xfId="0" applyFont="1" applyFill="1" applyBorder="1" applyAlignment="1">
      <alignment/>
    </xf>
    <xf numFmtId="0" fontId="9" fillId="36" borderId="14" xfId="0" applyFont="1" applyFill="1" applyBorder="1" applyAlignment="1">
      <alignment/>
    </xf>
    <xf numFmtId="171" fontId="45" fillId="34" borderId="18" xfId="0" applyNumberFormat="1" applyFont="1" applyFill="1" applyBorder="1" applyAlignment="1">
      <alignment/>
    </xf>
    <xf numFmtId="171" fontId="45" fillId="35" borderId="29" xfId="0" applyNumberFormat="1" applyFont="1" applyFill="1" applyBorder="1" applyAlignment="1">
      <alignment/>
    </xf>
    <xf numFmtId="171" fontId="45" fillId="34" borderId="17" xfId="0" applyNumberFormat="1" applyFont="1" applyFill="1" applyBorder="1" applyAlignment="1">
      <alignment/>
    </xf>
    <xf numFmtId="0" fontId="45" fillId="32" borderId="27" xfId="0" applyFont="1" applyFill="1" applyBorder="1" applyAlignment="1">
      <alignment/>
    </xf>
    <xf numFmtId="0" fontId="45" fillId="0" borderId="17" xfId="0" applyFont="1" applyBorder="1" applyAlignment="1">
      <alignment/>
    </xf>
    <xf numFmtId="0" fontId="45" fillId="32" borderId="38" xfId="0" applyFont="1" applyFill="1" applyBorder="1" applyAlignment="1">
      <alignment wrapText="1"/>
    </xf>
    <xf numFmtId="0" fontId="45" fillId="32" borderId="33" xfId="0" applyFont="1" applyFill="1" applyBorder="1" applyAlignment="1">
      <alignment/>
    </xf>
    <xf numFmtId="0" fontId="45" fillId="32" borderId="27" xfId="0" applyFont="1" applyFill="1" applyBorder="1" applyAlignment="1">
      <alignment wrapText="1"/>
    </xf>
    <xf numFmtId="0" fontId="45" fillId="32" borderId="34" xfId="0" applyFont="1" applyFill="1" applyBorder="1" applyAlignment="1">
      <alignment/>
    </xf>
    <xf numFmtId="0" fontId="78" fillId="0" borderId="0" xfId="61" applyFont="1">
      <alignment/>
      <protection/>
    </xf>
    <xf numFmtId="0" fontId="23" fillId="0" borderId="0" xfId="0" applyFont="1" applyAlignment="1">
      <alignment/>
    </xf>
    <xf numFmtId="0" fontId="79" fillId="0" borderId="0" xfId="0" applyFont="1" applyAlignment="1">
      <alignment vertical="center"/>
    </xf>
    <xf numFmtId="0" fontId="59" fillId="0" borderId="0" xfId="61">
      <alignment/>
      <protection/>
    </xf>
    <xf numFmtId="0" fontId="78" fillId="0" borderId="0" xfId="61" applyFont="1">
      <alignment/>
      <protection/>
    </xf>
    <xf numFmtId="17" fontId="80" fillId="0" borderId="0" xfId="61" applyNumberFormat="1" applyFont="1" quotePrefix="1">
      <alignment/>
      <protection/>
    </xf>
    <xf numFmtId="0" fontId="23" fillId="0" borderId="0" xfId="60" applyFont="1" applyAlignment="1">
      <alignment vertical="center"/>
      <protection/>
    </xf>
    <xf numFmtId="185" fontId="80" fillId="0" borderId="0" xfId="61" applyNumberFormat="1" applyFont="1" quotePrefix="1">
      <alignment/>
      <protection/>
    </xf>
    <xf numFmtId="0" fontId="48" fillId="0" borderId="0" xfId="0" applyFont="1" applyAlignment="1">
      <alignment/>
    </xf>
    <xf numFmtId="0" fontId="23" fillId="0" borderId="0" xfId="61" applyFont="1">
      <alignment/>
      <protection/>
    </xf>
    <xf numFmtId="17" fontId="23" fillId="0" borderId="0" xfId="0" applyNumberFormat="1" applyFont="1" applyAlignment="1">
      <alignment/>
    </xf>
    <xf numFmtId="0" fontId="22" fillId="0" borderId="0" xfId="0" applyFont="1" applyAlignment="1">
      <alignment/>
    </xf>
    <xf numFmtId="17" fontId="80" fillId="0" borderId="0" xfId="61" applyNumberFormat="1" applyFont="1" quotePrefix="1">
      <alignment/>
      <protection/>
    </xf>
    <xf numFmtId="0" fontId="23" fillId="0" borderId="0" xfId="0" applyFont="1" applyAlignment="1">
      <alignment vertical="center"/>
    </xf>
    <xf numFmtId="0" fontId="23" fillId="0" borderId="0" xfId="0" applyFont="1" applyAlignment="1">
      <alignment horizontal="left" vertical="center" indent="1"/>
    </xf>
    <xf numFmtId="0" fontId="81" fillId="0" borderId="0" xfId="0" applyFont="1" applyAlignment="1">
      <alignment vertical="center"/>
    </xf>
    <xf numFmtId="0" fontId="79" fillId="0" borderId="0" xfId="0" applyFont="1" applyAlignment="1">
      <alignment vertical="center"/>
    </xf>
    <xf numFmtId="0" fontId="79" fillId="0" borderId="0" xfId="0" applyFont="1" applyAlignment="1">
      <alignment/>
    </xf>
    <xf numFmtId="0" fontId="23" fillId="0" borderId="0" xfId="0" applyFont="1" applyAlignment="1">
      <alignment/>
    </xf>
    <xf numFmtId="0" fontId="78" fillId="0" borderId="0" xfId="61" applyFont="1">
      <alignment/>
      <protection/>
    </xf>
    <xf numFmtId="0" fontId="24" fillId="0" borderId="0" xfId="0" applyFont="1" applyAlignment="1">
      <alignment/>
    </xf>
    <xf numFmtId="0" fontId="82" fillId="32" borderId="18" xfId="0" applyFont="1" applyFill="1" applyBorder="1" applyAlignment="1">
      <alignment/>
    </xf>
    <xf numFmtId="0" fontId="82" fillId="0" borderId="17" xfId="0" applyFont="1" applyBorder="1" applyAlignment="1">
      <alignment/>
    </xf>
    <xf numFmtId="0" fontId="15" fillId="0" borderId="27" xfId="0" applyFont="1" applyBorder="1" applyAlignment="1">
      <alignment wrapText="1"/>
    </xf>
    <xf numFmtId="0" fontId="15" fillId="0" borderId="18" xfId="0" applyFont="1" applyBorder="1" applyAlignment="1">
      <alignment/>
    </xf>
    <xf numFmtId="0" fontId="15" fillId="0" borderId="14" xfId="0" applyFont="1" applyBorder="1" applyAlignment="1">
      <alignment/>
    </xf>
    <xf numFmtId="0" fontId="82" fillId="32" borderId="17" xfId="0" applyFont="1" applyFill="1" applyBorder="1" applyAlignment="1">
      <alignment/>
    </xf>
    <xf numFmtId="171" fontId="15" fillId="34" borderId="29" xfId="0" applyNumberFormat="1" applyFont="1" applyFill="1" applyBorder="1" applyAlignment="1">
      <alignment/>
    </xf>
    <xf numFmtId="0" fontId="4" fillId="32" borderId="39" xfId="0" applyFont="1" applyFill="1" applyBorder="1" applyAlignment="1">
      <alignment wrapText="1"/>
    </xf>
    <xf numFmtId="0" fontId="4" fillId="32" borderId="40" xfId="0" applyFont="1" applyFill="1" applyBorder="1" applyAlignment="1">
      <alignment wrapText="1"/>
    </xf>
    <xf numFmtId="0" fontId="83" fillId="0" borderId="40" xfId="55" applyFont="1" applyBorder="1" applyAlignment="1">
      <alignment wrapText="1"/>
    </xf>
    <xf numFmtId="0" fontId="12" fillId="0" borderId="41" xfId="0" applyFont="1" applyBorder="1" applyAlignment="1">
      <alignment wrapText="1"/>
    </xf>
    <xf numFmtId="0" fontId="4" fillId="32" borderId="13" xfId="0" applyFont="1" applyFill="1" applyBorder="1" applyAlignment="1">
      <alignment wrapText="1"/>
    </xf>
    <xf numFmtId="0" fontId="4" fillId="32" borderId="0" xfId="0" applyFont="1" applyFill="1" applyAlignment="1">
      <alignment wrapText="1"/>
    </xf>
    <xf numFmtId="0" fontId="12" fillId="0" borderId="0" xfId="0" applyFont="1" applyAlignment="1">
      <alignment wrapText="1"/>
    </xf>
    <xf numFmtId="0" fontId="12" fillId="0" borderId="12" xfId="0" applyFont="1" applyBorder="1" applyAlignment="1">
      <alignment wrapText="1"/>
    </xf>
    <xf numFmtId="0" fontId="13" fillId="32" borderId="13" xfId="0" applyFont="1" applyFill="1" applyBorder="1" applyAlignment="1">
      <alignment wrapText="1"/>
    </xf>
    <xf numFmtId="0" fontId="13" fillId="32" borderId="0" xfId="0" applyFont="1" applyFill="1" applyAlignment="1">
      <alignment wrapText="1"/>
    </xf>
    <xf numFmtId="0" fontId="8" fillId="33" borderId="42" xfId="0" applyFont="1" applyFill="1" applyBorder="1" applyAlignment="1">
      <alignment wrapText="1"/>
    </xf>
    <xf numFmtId="0" fontId="8" fillId="32" borderId="43" xfId="0" applyFont="1" applyFill="1" applyBorder="1" applyAlignment="1">
      <alignment wrapText="1"/>
    </xf>
    <xf numFmtId="0" fontId="8" fillId="33" borderId="44" xfId="0" applyFont="1" applyFill="1" applyBorder="1" applyAlignment="1">
      <alignment wrapText="1"/>
    </xf>
    <xf numFmtId="0" fontId="8" fillId="32" borderId="18" xfId="0" applyFont="1" applyFill="1" applyBorder="1" applyAlignment="1">
      <alignment wrapText="1"/>
    </xf>
    <xf numFmtId="0" fontId="8" fillId="32" borderId="26" xfId="0" applyFont="1" applyFill="1" applyBorder="1" applyAlignment="1">
      <alignment wrapText="1"/>
    </xf>
    <xf numFmtId="0" fontId="5" fillId="0" borderId="45" xfId="0" applyFont="1" applyBorder="1" applyAlignment="1">
      <alignment wrapText="1"/>
    </xf>
    <xf numFmtId="171" fontId="8" fillId="32" borderId="27" xfId="0" applyNumberFormat="1" applyFont="1" applyFill="1" applyBorder="1" applyAlignment="1">
      <alignment/>
    </xf>
    <xf numFmtId="171" fontId="8" fillId="32" borderId="46" xfId="0" applyNumberFormat="1" applyFont="1" applyFill="1" applyBorder="1" applyAlignment="1">
      <alignment/>
    </xf>
    <xf numFmtId="171" fontId="8" fillId="32" borderId="47" xfId="0" applyNumberFormat="1" applyFont="1" applyFill="1" applyBorder="1" applyAlignment="1">
      <alignment/>
    </xf>
    <xf numFmtId="171" fontId="15" fillId="32" borderId="27" xfId="0" applyNumberFormat="1" applyFont="1" applyFill="1" applyBorder="1" applyAlignment="1">
      <alignment/>
    </xf>
    <xf numFmtId="171" fontId="15" fillId="32" borderId="46" xfId="0" applyNumberFormat="1" applyFont="1" applyFill="1" applyBorder="1" applyAlignment="1">
      <alignment/>
    </xf>
    <xf numFmtId="171" fontId="15" fillId="32" borderId="47" xfId="0" applyNumberFormat="1" applyFont="1" applyFill="1" applyBorder="1" applyAlignment="1">
      <alignment/>
    </xf>
    <xf numFmtId="171" fontId="15" fillId="32" borderId="48" xfId="0" applyNumberFormat="1" applyFont="1" applyFill="1" applyBorder="1" applyAlignment="1">
      <alignment/>
    </xf>
    <xf numFmtId="171" fontId="15" fillId="32" borderId="49" xfId="0" applyNumberFormat="1" applyFont="1" applyFill="1" applyBorder="1" applyAlignment="1">
      <alignment/>
    </xf>
    <xf numFmtId="171" fontId="15" fillId="32" borderId="50" xfId="0" applyNumberFormat="1" applyFont="1" applyFill="1" applyBorder="1" applyAlignment="1">
      <alignment/>
    </xf>
    <xf numFmtId="0" fontId="84" fillId="37" borderId="17" xfId="0" applyFont="1" applyFill="1" applyBorder="1" applyAlignment="1">
      <alignment vertical="center"/>
    </xf>
    <xf numFmtId="0" fontId="84" fillId="37" borderId="17" xfId="0" applyFont="1" applyFill="1" applyBorder="1" applyAlignment="1">
      <alignment vertical="center" wrapText="1"/>
    </xf>
    <xf numFmtId="0" fontId="84" fillId="37" borderId="17" xfId="0" applyFont="1" applyFill="1" applyBorder="1" applyAlignment="1">
      <alignment horizontal="center" vertical="center" wrapText="1"/>
    </xf>
    <xf numFmtId="0" fontId="84" fillId="37" borderId="17" xfId="0" applyFont="1" applyFill="1" applyBorder="1" applyAlignment="1">
      <alignment wrapText="1"/>
    </xf>
    <xf numFmtId="0" fontId="85" fillId="0" borderId="0" xfId="0" applyFont="1" applyAlignment="1">
      <alignment/>
    </xf>
    <xf numFmtId="0" fontId="85" fillId="0" borderId="17" xfId="0" applyFont="1" applyBorder="1" applyAlignment="1">
      <alignment/>
    </xf>
    <xf numFmtId="170" fontId="85" fillId="0" borderId="17" xfId="0" applyNumberFormat="1" applyFont="1" applyBorder="1" applyAlignment="1">
      <alignment/>
    </xf>
    <xf numFmtId="180" fontId="8" fillId="32" borderId="13" xfId="0" applyNumberFormat="1" applyFont="1" applyFill="1" applyBorder="1" applyAlignment="1">
      <alignment horizontal="left" wrapText="1"/>
    </xf>
    <xf numFmtId="180" fontId="8" fillId="32" borderId="0" xfId="0" applyNumberFormat="1" applyFont="1" applyFill="1" applyAlignment="1">
      <alignment horizontal="left" wrapText="1"/>
    </xf>
    <xf numFmtId="180" fontId="8" fillId="32" borderId="12" xfId="0" applyNumberFormat="1" applyFont="1" applyFill="1" applyBorder="1" applyAlignment="1">
      <alignment horizontal="left" wrapText="1"/>
    </xf>
    <xf numFmtId="0" fontId="11" fillId="32" borderId="30" xfId="0" applyFont="1" applyFill="1" applyBorder="1" applyAlignment="1">
      <alignment horizontal="center" wrapText="1"/>
    </xf>
    <xf numFmtId="0" fontId="11" fillId="32" borderId="31" xfId="0" applyFont="1" applyFill="1" applyBorder="1" applyAlignment="1">
      <alignment horizontal="center" wrapText="1"/>
    </xf>
    <xf numFmtId="0" fontId="11" fillId="32" borderId="23" xfId="0" applyFont="1" applyFill="1" applyBorder="1" applyAlignment="1">
      <alignment horizontal="center" wrapText="1"/>
    </xf>
    <xf numFmtId="0" fontId="6" fillId="32" borderId="13" xfId="0" applyFont="1" applyFill="1" applyBorder="1" applyAlignment="1">
      <alignment horizontal="center" wrapText="1"/>
    </xf>
    <xf numFmtId="0" fontId="6" fillId="32" borderId="0" xfId="0" applyFont="1" applyFill="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0" fontId="12" fillId="32" borderId="51" xfId="0" applyFont="1" applyFill="1" applyBorder="1" applyAlignment="1">
      <alignment horizontal="center" wrapText="1"/>
    </xf>
    <xf numFmtId="0" fontId="12" fillId="32" borderId="22" xfId="0" applyFont="1" applyFill="1" applyBorder="1" applyAlignment="1">
      <alignment horizontal="center" wrapText="1"/>
    </xf>
    <xf numFmtId="0" fontId="11" fillId="32" borderId="30" xfId="0" applyFont="1" applyFill="1" applyBorder="1" applyAlignment="1">
      <alignment horizontal="center"/>
    </xf>
    <xf numFmtId="0" fontId="11" fillId="32" borderId="23" xfId="0" applyFont="1" applyFill="1" applyBorder="1" applyAlignment="1">
      <alignment horizontal="center"/>
    </xf>
    <xf numFmtId="0" fontId="15" fillId="0" borderId="40" xfId="0" applyFont="1" applyBorder="1" applyAlignment="1">
      <alignment horizontal="right" wrapText="1"/>
    </xf>
    <xf numFmtId="0" fontId="15" fillId="0" borderId="41" xfId="0" applyFont="1" applyBorder="1" applyAlignment="1">
      <alignment horizontal="right" wrapText="1"/>
    </xf>
    <xf numFmtId="0" fontId="15" fillId="0" borderId="0" xfId="0" applyFont="1" applyAlignment="1">
      <alignment horizontal="right" wrapText="1"/>
    </xf>
    <xf numFmtId="0" fontId="15" fillId="0" borderId="12" xfId="0" applyFont="1" applyBorder="1" applyAlignment="1">
      <alignment horizontal="right" wrapText="1"/>
    </xf>
    <xf numFmtId="0" fontId="15" fillId="0" borderId="11" xfId="0" applyFont="1" applyBorder="1" applyAlignment="1">
      <alignment horizontal="right" wrapText="1"/>
    </xf>
    <xf numFmtId="0" fontId="15" fillId="0" borderId="21" xfId="0" applyFont="1" applyBorder="1" applyAlignment="1">
      <alignment horizontal="right"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3" fillId="32" borderId="13" xfId="0" applyFont="1" applyFill="1" applyBorder="1" applyAlignment="1">
      <alignment horizontal="center" wrapText="1"/>
    </xf>
    <xf numFmtId="0" fontId="13" fillId="32" borderId="0" xfId="0" applyFont="1" applyFill="1" applyAlignment="1">
      <alignment horizontal="center" wrapText="1"/>
    </xf>
    <xf numFmtId="0" fontId="4" fillId="32" borderId="13" xfId="0" applyFont="1" applyFill="1" applyBorder="1" applyAlignment="1">
      <alignment horizontal="center" wrapText="1"/>
    </xf>
    <xf numFmtId="0" fontId="4" fillId="32" borderId="0" xfId="0" applyFont="1" applyFill="1" applyAlignment="1">
      <alignment horizontal="center" wrapText="1"/>
    </xf>
    <xf numFmtId="0" fontId="4" fillId="32" borderId="39" xfId="0" applyFont="1" applyFill="1" applyBorder="1" applyAlignment="1">
      <alignment horizontal="center" wrapText="1"/>
    </xf>
    <xf numFmtId="0" fontId="4" fillId="32" borderId="40" xfId="0" applyFont="1" applyFill="1" applyBorder="1" applyAlignment="1">
      <alignment horizontal="center" wrapText="1"/>
    </xf>
    <xf numFmtId="0" fontId="6" fillId="32" borderId="13" xfId="0" applyFont="1" applyFill="1" applyBorder="1" applyAlignment="1">
      <alignment horizontal="left" wrapText="1"/>
    </xf>
    <xf numFmtId="0" fontId="6" fillId="32" borderId="0" xfId="0" applyFont="1" applyFill="1" applyAlignment="1">
      <alignment horizontal="left" wrapText="1"/>
    </xf>
    <xf numFmtId="0" fontId="6" fillId="32" borderId="12" xfId="0" applyFont="1" applyFill="1" applyBorder="1" applyAlignment="1">
      <alignment horizontal="left" wrapText="1"/>
    </xf>
    <xf numFmtId="0" fontId="86" fillId="32" borderId="0" xfId="0" applyFont="1" applyFill="1" applyAlignment="1">
      <alignment horizontal="right" wrapText="1"/>
    </xf>
    <xf numFmtId="0" fontId="86" fillId="32" borderId="12" xfId="0" applyFont="1" applyFill="1" applyBorder="1" applyAlignment="1">
      <alignment horizontal="right" wrapText="1"/>
    </xf>
    <xf numFmtId="0" fontId="11" fillId="32" borderId="39" xfId="0" applyFont="1" applyFill="1" applyBorder="1" applyAlignment="1">
      <alignment wrapText="1"/>
    </xf>
    <xf numFmtId="0" fontId="11" fillId="32" borderId="40" xfId="0" applyFont="1" applyFill="1" applyBorder="1" applyAlignment="1">
      <alignment wrapText="1"/>
    </xf>
    <xf numFmtId="0" fontId="5" fillId="0" borderId="40" xfId="0" applyFont="1" applyBorder="1" applyAlignment="1">
      <alignment wrapText="1"/>
    </xf>
    <xf numFmtId="0" fontId="5" fillId="0" borderId="41" xfId="0" applyFont="1" applyBorder="1" applyAlignment="1">
      <alignment wrapText="1"/>
    </xf>
    <xf numFmtId="0" fontId="11" fillId="32" borderId="13" xfId="0" applyFont="1" applyFill="1" applyBorder="1" applyAlignment="1">
      <alignment wrapText="1"/>
    </xf>
    <xf numFmtId="0" fontId="11" fillId="32" borderId="0" xfId="0" applyFont="1" applyFill="1" applyAlignment="1">
      <alignment wrapText="1"/>
    </xf>
    <xf numFmtId="0" fontId="5" fillId="0" borderId="0" xfId="0" applyFont="1" applyAlignment="1">
      <alignment wrapText="1"/>
    </xf>
    <xf numFmtId="0" fontId="5" fillId="0" borderId="12" xfId="0" applyFont="1" applyBorder="1" applyAlignment="1">
      <alignment wrapText="1"/>
    </xf>
    <xf numFmtId="0" fontId="14" fillId="0" borderId="21" xfId="0" applyFont="1" applyBorder="1" applyAlignment="1">
      <alignment horizontal="center" wrapText="1"/>
    </xf>
    <xf numFmtId="180" fontId="17" fillId="32" borderId="13" xfId="0" applyNumberFormat="1" applyFont="1" applyFill="1" applyBorder="1" applyAlignment="1">
      <alignment horizontal="center" wrapText="1"/>
    </xf>
    <xf numFmtId="180" fontId="17" fillId="32" borderId="0" xfId="0" applyNumberFormat="1" applyFont="1" applyFill="1" applyAlignment="1">
      <alignment horizontal="center" wrapText="1"/>
    </xf>
    <xf numFmtId="180" fontId="17" fillId="32" borderId="12" xfId="0" applyNumberFormat="1" applyFont="1" applyFill="1" applyBorder="1" applyAlignment="1">
      <alignment horizontal="center" wrapText="1"/>
    </xf>
    <xf numFmtId="0" fontId="11" fillId="32" borderId="39" xfId="0"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87" fillId="0" borderId="11" xfId="0" applyFont="1" applyBorder="1" applyAlignment="1">
      <alignment horizontal="right"/>
    </xf>
    <xf numFmtId="0" fontId="87" fillId="0" borderId="21" xfId="0" applyFont="1" applyBorder="1" applyAlignment="1">
      <alignment horizontal="right"/>
    </xf>
    <xf numFmtId="0" fontId="11" fillId="32" borderId="13" xfId="0" applyFont="1" applyFill="1" applyBorder="1" applyAlignment="1">
      <alignment horizontal="left"/>
    </xf>
    <xf numFmtId="0" fontId="11" fillId="32" borderId="0" xfId="0" applyFont="1" applyFill="1" applyAlignment="1">
      <alignment horizontal="left"/>
    </xf>
    <xf numFmtId="0" fontId="11" fillId="32" borderId="12" xfId="0" applyFont="1" applyFill="1" applyBorder="1" applyAlignment="1">
      <alignment horizontal="left"/>
    </xf>
    <xf numFmtId="0" fontId="0" fillId="0" borderId="0" xfId="0" applyAlignment="1">
      <alignment/>
    </xf>
    <xf numFmtId="171" fontId="15" fillId="32" borderId="27" xfId="0" applyNumberFormat="1" applyFont="1" applyFill="1" applyBorder="1" applyAlignment="1">
      <alignment horizontal="left"/>
    </xf>
    <xf numFmtId="171" fontId="15" fillId="32" borderId="46" xfId="0" applyNumberFormat="1" applyFont="1" applyFill="1" applyBorder="1" applyAlignment="1">
      <alignment horizontal="left"/>
    </xf>
    <xf numFmtId="171" fontId="15" fillId="32" borderId="47" xfId="0" applyNumberFormat="1" applyFont="1" applyFill="1" applyBorder="1" applyAlignment="1">
      <alignment horizontal="left"/>
    </xf>
    <xf numFmtId="171" fontId="15" fillId="32" borderId="48" xfId="0" applyNumberFormat="1" applyFont="1" applyFill="1" applyBorder="1" applyAlignment="1">
      <alignment horizontal="left"/>
    </xf>
    <xf numFmtId="171" fontId="15" fillId="32" borderId="49" xfId="0" applyNumberFormat="1" applyFont="1" applyFill="1" applyBorder="1" applyAlignment="1">
      <alignment horizontal="left"/>
    </xf>
    <xf numFmtId="171" fontId="15" fillId="32" borderId="50" xfId="0" applyNumberFormat="1" applyFont="1" applyFill="1" applyBorder="1" applyAlignment="1">
      <alignment horizontal="left"/>
    </xf>
    <xf numFmtId="0" fontId="18" fillId="0" borderId="0" xfId="0" applyFont="1" applyAlignment="1">
      <alignment horizontal="center" wrapText="1"/>
    </xf>
    <xf numFmtId="0" fontId="18" fillId="0" borderId="12" xfId="0" applyFont="1" applyBorder="1" applyAlignment="1">
      <alignment horizontal="center" wrapText="1"/>
    </xf>
    <xf numFmtId="0" fontId="8" fillId="33" borderId="42" xfId="0" applyFont="1" applyFill="1" applyBorder="1" applyAlignment="1">
      <alignment horizontal="center" wrapText="1"/>
    </xf>
    <xf numFmtId="0" fontId="8" fillId="33" borderId="44" xfId="0" applyFont="1" applyFill="1" applyBorder="1" applyAlignment="1">
      <alignment horizontal="center" wrapText="1"/>
    </xf>
    <xf numFmtId="0" fontId="8" fillId="32" borderId="43" xfId="0" applyFont="1" applyFill="1" applyBorder="1" applyAlignment="1">
      <alignment horizontal="center" wrapText="1"/>
    </xf>
    <xf numFmtId="0" fontId="8" fillId="32" borderId="18" xfId="0" applyFont="1" applyFill="1" applyBorder="1" applyAlignment="1">
      <alignment horizontal="center" wrapText="1"/>
    </xf>
    <xf numFmtId="171" fontId="8" fillId="32" borderId="27" xfId="0" applyNumberFormat="1" applyFont="1" applyFill="1" applyBorder="1" applyAlignment="1">
      <alignment horizontal="left"/>
    </xf>
    <xf numFmtId="171" fontId="8" fillId="32" borderId="46" xfId="0" applyNumberFormat="1" applyFont="1" applyFill="1" applyBorder="1" applyAlignment="1">
      <alignment horizontal="left"/>
    </xf>
    <xf numFmtId="171" fontId="8" fillId="32" borderId="47" xfId="0" applyNumberFormat="1" applyFont="1" applyFill="1" applyBorder="1" applyAlignment="1">
      <alignment horizontal="left"/>
    </xf>
    <xf numFmtId="0" fontId="12" fillId="0" borderId="40" xfId="0" applyFont="1" applyBorder="1" applyAlignment="1">
      <alignment horizontal="right" wrapText="1"/>
    </xf>
    <xf numFmtId="0" fontId="12" fillId="0" borderId="41" xfId="0" applyFont="1" applyBorder="1" applyAlignment="1">
      <alignment horizontal="right" wrapText="1"/>
    </xf>
    <xf numFmtId="0" fontId="12" fillId="0" borderId="0" xfId="0" applyFont="1" applyAlignment="1">
      <alignment horizontal="right" wrapText="1"/>
    </xf>
    <xf numFmtId="0" fontId="12" fillId="0" borderId="12" xfId="0" applyFont="1" applyBorder="1" applyAlignment="1">
      <alignment horizontal="right" wrapText="1"/>
    </xf>
    <xf numFmtId="0" fontId="12" fillId="0" borderId="11" xfId="0" applyFont="1" applyBorder="1" applyAlignment="1">
      <alignment horizontal="right" wrapText="1"/>
    </xf>
    <xf numFmtId="0" fontId="12" fillId="0" borderId="21" xfId="0" applyFont="1" applyBorder="1" applyAlignment="1">
      <alignment horizontal="right" wrapText="1"/>
    </xf>
    <xf numFmtId="0" fontId="8" fillId="0" borderId="0" xfId="0" applyFont="1" applyAlignment="1">
      <alignment horizontal="left" wrapText="1"/>
    </xf>
    <xf numFmtId="0" fontId="8" fillId="0" borderId="12" xfId="0" applyFont="1" applyBorder="1" applyAlignment="1">
      <alignment horizontal="left" wrapText="1"/>
    </xf>
    <xf numFmtId="0" fontId="15" fillId="36" borderId="34" xfId="0" applyFont="1" applyFill="1" applyBorder="1" applyAlignment="1">
      <alignment horizontal="left" wrapText="1"/>
    </xf>
    <xf numFmtId="0" fontId="15" fillId="36" borderId="46" xfId="0" applyFont="1" applyFill="1" applyBorder="1" applyAlignment="1">
      <alignment horizontal="left"/>
    </xf>
    <xf numFmtId="0" fontId="15" fillId="36" borderId="47" xfId="0" applyFont="1" applyFill="1" applyBorder="1" applyAlignment="1">
      <alignment horizontal="left"/>
    </xf>
    <xf numFmtId="0" fontId="14" fillId="36" borderId="34" xfId="0" applyFont="1" applyFill="1" applyBorder="1" applyAlignment="1">
      <alignment horizontal="left"/>
    </xf>
    <xf numFmtId="0" fontId="14" fillId="36" borderId="46" xfId="0" applyFont="1" applyFill="1" applyBorder="1" applyAlignment="1">
      <alignment horizontal="left"/>
    </xf>
    <xf numFmtId="0" fontId="14" fillId="36" borderId="47" xfId="0" applyFont="1" applyFill="1" applyBorder="1" applyAlignment="1">
      <alignment horizontal="left"/>
    </xf>
    <xf numFmtId="0" fontId="15" fillId="36" borderId="34" xfId="0" applyFont="1" applyFill="1" applyBorder="1" applyAlignment="1">
      <alignment horizontal="left" vertical="top" wrapText="1"/>
    </xf>
    <xf numFmtId="0" fontId="15" fillId="36" borderId="46" xfId="0" applyFont="1" applyFill="1" applyBorder="1" applyAlignment="1">
      <alignment horizontal="left" vertical="top" wrapText="1"/>
    </xf>
    <xf numFmtId="0" fontId="15" fillId="36" borderId="47" xfId="0" applyFont="1" applyFill="1" applyBorder="1" applyAlignment="1">
      <alignment horizontal="left" vertical="top" wrapText="1"/>
    </xf>
    <xf numFmtId="0" fontId="15" fillId="36" borderId="46" xfId="0" applyFont="1" applyFill="1" applyBorder="1" applyAlignment="1">
      <alignment horizontal="left" vertical="top"/>
    </xf>
    <xf numFmtId="0" fontId="15" fillId="36" borderId="47" xfId="0" applyFont="1" applyFill="1" applyBorder="1" applyAlignment="1">
      <alignment horizontal="left" vertical="top"/>
    </xf>
    <xf numFmtId="0" fontId="88" fillId="36" borderId="34" xfId="0" applyFont="1" applyFill="1" applyBorder="1" applyAlignment="1">
      <alignment horizontal="left" wrapText="1"/>
    </xf>
    <xf numFmtId="0" fontId="88" fillId="36" borderId="46" xfId="0" applyFont="1" applyFill="1" applyBorder="1" applyAlignment="1">
      <alignment horizontal="left"/>
    </xf>
    <xf numFmtId="0" fontId="88" fillId="36" borderId="47" xfId="0" applyFont="1" applyFill="1" applyBorder="1" applyAlignment="1">
      <alignment horizontal="left"/>
    </xf>
    <xf numFmtId="0" fontId="15" fillId="36" borderId="34" xfId="0" applyFont="1" applyFill="1" applyBorder="1" applyAlignment="1">
      <alignment vertical="top" wrapText="1"/>
    </xf>
    <xf numFmtId="0" fontId="15" fillId="36" borderId="46" xfId="0" applyFont="1" applyFill="1" applyBorder="1" applyAlignment="1">
      <alignment vertical="top"/>
    </xf>
    <xf numFmtId="0" fontId="15" fillId="36" borderId="47" xfId="0" applyFont="1" applyFill="1" applyBorder="1" applyAlignment="1">
      <alignment vertical="top"/>
    </xf>
    <xf numFmtId="0" fontId="4" fillId="32" borderId="39" xfId="59" applyFont="1" applyFill="1" applyBorder="1" applyAlignment="1">
      <alignment horizontal="center" wrapText="1"/>
      <protection/>
    </xf>
    <xf numFmtId="0" fontId="4" fillId="32" borderId="40" xfId="59" applyFont="1" applyFill="1" applyBorder="1" applyAlignment="1">
      <alignment horizontal="center" wrapText="1"/>
      <protection/>
    </xf>
    <xf numFmtId="0" fontId="12" fillId="0" borderId="40" xfId="59" applyFont="1" applyBorder="1" applyAlignment="1">
      <alignment horizontal="right" wrapText="1"/>
      <protection/>
    </xf>
    <xf numFmtId="0" fontId="12" fillId="0" borderId="41" xfId="59" applyFont="1" applyBorder="1" applyAlignment="1">
      <alignment horizontal="right" wrapText="1"/>
      <protection/>
    </xf>
    <xf numFmtId="0" fontId="12" fillId="0" borderId="0" xfId="59" applyFont="1" applyAlignment="1">
      <alignment horizontal="right" wrapText="1"/>
      <protection/>
    </xf>
    <xf numFmtId="0" fontId="12" fillId="0" borderId="12" xfId="59" applyFont="1" applyBorder="1" applyAlignment="1">
      <alignment horizontal="right" wrapText="1"/>
      <protection/>
    </xf>
    <xf numFmtId="0" fontId="12" fillId="0" borderId="11" xfId="59" applyFont="1" applyBorder="1" applyAlignment="1">
      <alignment horizontal="right" wrapText="1"/>
      <protection/>
    </xf>
    <xf numFmtId="0" fontId="12" fillId="0" borderId="21" xfId="59" applyFont="1" applyBorder="1" applyAlignment="1">
      <alignment horizontal="right" wrapText="1"/>
      <protection/>
    </xf>
    <xf numFmtId="0" fontId="4" fillId="32" borderId="13" xfId="59" applyFont="1" applyFill="1" applyBorder="1" applyAlignment="1">
      <alignment horizontal="center" wrapText="1"/>
      <protection/>
    </xf>
    <xf numFmtId="0" fontId="4" fillId="32" borderId="0" xfId="59" applyFont="1" applyFill="1" applyAlignment="1">
      <alignment horizontal="center" wrapText="1"/>
      <protection/>
    </xf>
    <xf numFmtId="0" fontId="13" fillId="32" borderId="13" xfId="59" applyFont="1" applyFill="1" applyBorder="1" applyAlignment="1">
      <alignment horizontal="center" wrapText="1"/>
      <protection/>
    </xf>
    <xf numFmtId="0" fontId="13" fillId="32" borderId="0" xfId="59" applyFont="1" applyFill="1" applyAlignment="1">
      <alignment horizontal="center" wrapText="1"/>
      <protection/>
    </xf>
    <xf numFmtId="0" fontId="14" fillId="0" borderId="10" xfId="59" applyFont="1" applyBorder="1" applyAlignment="1">
      <alignment horizontal="center" wrapText="1"/>
      <protection/>
    </xf>
    <xf numFmtId="0" fontId="14" fillId="0" borderId="11" xfId="59" applyFont="1" applyBorder="1" applyAlignment="1">
      <alignment horizontal="center" wrapText="1"/>
      <protection/>
    </xf>
    <xf numFmtId="0" fontId="6" fillId="32" borderId="13" xfId="59" applyFont="1" applyFill="1" applyBorder="1" applyAlignment="1">
      <alignment horizontal="left" wrapText="1"/>
      <protection/>
    </xf>
    <xf numFmtId="0" fontId="6" fillId="32" borderId="0" xfId="59" applyFont="1" applyFill="1" applyAlignment="1">
      <alignment horizontal="left" wrapText="1"/>
      <protection/>
    </xf>
    <xf numFmtId="0" fontId="8" fillId="0" borderId="0" xfId="59" applyFont="1" applyAlignment="1">
      <alignment horizontal="left" wrapText="1"/>
      <protection/>
    </xf>
    <xf numFmtId="0" fontId="8" fillId="0" borderId="12" xfId="59" applyFont="1" applyBorder="1" applyAlignment="1">
      <alignment horizontal="left" wrapText="1"/>
      <protection/>
    </xf>
    <xf numFmtId="180" fontId="17" fillId="32" borderId="13" xfId="59" applyNumberFormat="1" applyFont="1" applyFill="1" applyBorder="1" applyAlignment="1">
      <alignment horizontal="center" wrapText="1"/>
      <protection/>
    </xf>
    <xf numFmtId="180" fontId="17" fillId="32"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2" xfId="59" applyFont="1" applyBorder="1" applyAlignment="1">
      <alignment horizontal="center" wrapText="1"/>
      <protection/>
    </xf>
    <xf numFmtId="0" fontId="8" fillId="33" borderId="42" xfId="59" applyFont="1" applyFill="1" applyBorder="1" applyAlignment="1">
      <alignment horizontal="center" wrapText="1"/>
      <protection/>
    </xf>
    <xf numFmtId="0" fontId="8" fillId="33" borderId="44" xfId="59" applyFont="1" applyFill="1" applyBorder="1" applyAlignment="1">
      <alignment horizontal="center" wrapText="1"/>
      <protection/>
    </xf>
    <xf numFmtId="0" fontId="8" fillId="32" borderId="43" xfId="59" applyFont="1" applyFill="1" applyBorder="1" applyAlignment="1">
      <alignment horizontal="center" wrapText="1"/>
      <protection/>
    </xf>
    <xf numFmtId="0" fontId="8" fillId="32" borderId="18" xfId="59" applyFont="1" applyFill="1" applyBorder="1" applyAlignment="1">
      <alignment horizontal="center" wrapText="1"/>
      <protection/>
    </xf>
    <xf numFmtId="171" fontId="8" fillId="32" borderId="27" xfId="59" applyNumberFormat="1" applyFont="1" applyFill="1" applyBorder="1" applyAlignment="1">
      <alignment horizontal="left"/>
      <protection/>
    </xf>
    <xf numFmtId="171" fontId="8" fillId="32" borderId="46" xfId="59" applyNumberFormat="1" applyFont="1" applyFill="1" applyBorder="1" applyAlignment="1">
      <alignment horizontal="left"/>
      <protection/>
    </xf>
    <xf numFmtId="171" fontId="8" fillId="32" borderId="47" xfId="59" applyNumberFormat="1" applyFont="1" applyFill="1" applyBorder="1" applyAlignment="1">
      <alignment horizontal="left"/>
      <protection/>
    </xf>
    <xf numFmtId="171" fontId="15" fillId="32" borderId="27" xfId="59" applyNumberFormat="1" applyFont="1" applyFill="1" applyBorder="1" applyAlignment="1">
      <alignment horizontal="left"/>
      <protection/>
    </xf>
    <xf numFmtId="171" fontId="15" fillId="32" borderId="46" xfId="59" applyNumberFormat="1" applyFont="1" applyFill="1" applyBorder="1" applyAlignment="1">
      <alignment horizontal="left"/>
      <protection/>
    </xf>
    <xf numFmtId="171" fontId="15" fillId="32" borderId="47" xfId="59" applyNumberFormat="1" applyFont="1" applyFill="1" applyBorder="1" applyAlignment="1">
      <alignment horizontal="left"/>
      <protection/>
    </xf>
    <xf numFmtId="0" fontId="11" fillId="32" borderId="13" xfId="59" applyFont="1" applyFill="1" applyBorder="1" applyAlignment="1">
      <alignment wrapText="1"/>
      <protection/>
    </xf>
    <xf numFmtId="0" fontId="11" fillId="32" borderId="0" xfId="59" applyFont="1" applyFill="1" applyAlignment="1">
      <alignment wrapText="1"/>
      <protection/>
    </xf>
    <xf numFmtId="0" fontId="87" fillId="0" borderId="11" xfId="59" applyFont="1" applyBorder="1" applyAlignment="1">
      <alignment horizontal="right"/>
      <protection/>
    </xf>
    <xf numFmtId="0" fontId="87" fillId="0" borderId="21" xfId="59" applyFont="1" applyBorder="1" applyAlignment="1">
      <alignment horizontal="right"/>
      <protection/>
    </xf>
    <xf numFmtId="171" fontId="15" fillId="32" borderId="48" xfId="59" applyNumberFormat="1" applyFont="1" applyFill="1" applyBorder="1" applyAlignment="1">
      <alignment horizontal="left"/>
      <protection/>
    </xf>
    <xf numFmtId="171" fontId="15" fillId="32" borderId="49" xfId="59" applyNumberFormat="1" applyFont="1" applyFill="1" applyBorder="1" applyAlignment="1">
      <alignment horizontal="left"/>
      <protection/>
    </xf>
    <xf numFmtId="171" fontId="15" fillId="32" borderId="50" xfId="59" applyNumberFormat="1" applyFont="1" applyFill="1" applyBorder="1" applyAlignment="1">
      <alignment horizontal="left"/>
      <protection/>
    </xf>
    <xf numFmtId="0" fontId="11" fillId="32" borderId="39" xfId="59" applyFont="1" applyFill="1" applyBorder="1" applyAlignment="1">
      <alignment horizontal="center" vertical="center" wrapText="1"/>
      <protection/>
    </xf>
    <xf numFmtId="0" fontId="11" fillId="32" borderId="40" xfId="59" applyFont="1" applyFill="1" applyBorder="1" applyAlignment="1">
      <alignment horizontal="center" vertical="center" wrapText="1"/>
      <protection/>
    </xf>
    <xf numFmtId="0" fontId="11" fillId="32" borderId="41" xfId="59" applyFont="1" applyFill="1" applyBorder="1" applyAlignment="1">
      <alignment horizontal="center" vertical="center" wrapText="1"/>
      <protection/>
    </xf>
    <xf numFmtId="0" fontId="0" fillId="0" borderId="0" xfId="59">
      <alignment/>
      <protection/>
    </xf>
    <xf numFmtId="170" fontId="89" fillId="0" borderId="43" xfId="0" applyNumberFormat="1" applyFont="1" applyBorder="1" applyAlignment="1">
      <alignment horizontal="center" vertical="center"/>
    </xf>
    <xf numFmtId="170" fontId="89" fillId="0" borderId="18" xfId="0" applyNumberFormat="1" applyFont="1" applyBorder="1" applyAlignment="1">
      <alignment horizontal="center" vertical="center"/>
    </xf>
    <xf numFmtId="170" fontId="85" fillId="0" borderId="43" xfId="0" applyNumberFormat="1" applyFont="1" applyBorder="1" applyAlignment="1">
      <alignment horizontal="center" vertical="center"/>
    </xf>
    <xf numFmtId="170" fontId="85" fillId="0" borderId="18" xfId="0" applyNumberFormat="1" applyFont="1" applyBorder="1" applyAlignment="1">
      <alignment horizontal="center" vertical="center"/>
    </xf>
    <xf numFmtId="9" fontId="90" fillId="0" borderId="43" xfId="65" applyFont="1" applyBorder="1" applyAlignment="1">
      <alignment horizontal="center" vertical="center"/>
    </xf>
    <xf numFmtId="9" fontId="90" fillId="0" borderId="18" xfId="65" applyFont="1" applyBorder="1" applyAlignment="1">
      <alignment horizontal="center" vertical="center"/>
    </xf>
    <xf numFmtId="9" fontId="90" fillId="0" borderId="17" xfId="65" applyFont="1" applyBorder="1" applyAlignment="1">
      <alignment horizontal="center" vertical="center"/>
    </xf>
    <xf numFmtId="0" fontId="85" fillId="0" borderId="43" xfId="0" applyFont="1" applyBorder="1" applyAlignment="1">
      <alignment horizontal="center" vertical="center"/>
    </xf>
    <xf numFmtId="0" fontId="85" fillId="0" borderId="18" xfId="0" applyFont="1" applyBorder="1" applyAlignment="1">
      <alignment horizontal="center" vertical="center"/>
    </xf>
    <xf numFmtId="0" fontId="91" fillId="0" borderId="0" xfId="61" applyFont="1" applyAlignment="1">
      <alignment horizontal="left"/>
      <protection/>
    </xf>
    <xf numFmtId="0" fontId="79" fillId="0" borderId="0" xfId="0" applyFont="1" applyAlignment="1">
      <alignment horizontal="left" vertical="center" wrapText="1"/>
    </xf>
    <xf numFmtId="0" fontId="79" fillId="0" borderId="0" xfId="0" applyFont="1" applyAlignment="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266700</xdr:rowOff>
    </xdr:from>
    <xdr:to>
      <xdr:col>1</xdr:col>
      <xdr:colOff>1457325</xdr:colOff>
      <xdr:row>3</xdr:row>
      <xdr:rowOff>361950</xdr:rowOff>
    </xdr:to>
    <xdr:pic>
      <xdr:nvPicPr>
        <xdr:cNvPr id="1" name="Picture 2"/>
        <xdr:cNvPicPr preferRelativeResize="1">
          <a:picLocks noChangeAspect="1"/>
        </xdr:cNvPicPr>
      </xdr:nvPicPr>
      <xdr:blipFill>
        <a:blip r:embed="rId1"/>
        <a:srcRect l="1539" t="31820" r="57539" b="16868"/>
        <a:stretch>
          <a:fillRect/>
        </a:stretch>
      </xdr:blipFill>
      <xdr:spPr>
        <a:xfrm>
          <a:off x="304800" y="266700"/>
          <a:ext cx="461962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2</xdr:col>
      <xdr:colOff>0</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10125"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1850724\Documents\Combined%20Monthly%20Municipa%20Expenditure%20Report\Combined%20Monthly%20Report%202018-19\2018-19%20Combined%20Monthly%20Expenditure%20Repo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il 18 - Current Expenditure"/>
      <sheetName val="MRF Consolidated Report "/>
      <sheetName val="CG Consolidated Report"/>
      <sheetName val="Consolidated Report"/>
      <sheetName val="MRF Beaufortwest Personnel "/>
      <sheetName val="MRF Beaufortwest Operational "/>
      <sheetName val="Beaufortwest spending summary"/>
      <sheetName val="MRF Bergriver Personnel"/>
      <sheetName val="MRF Bergriver Operational"/>
      <sheetName val="CG Bergriver Personnel"/>
      <sheetName val="CG Bergriver Capital"/>
      <sheetName val="Bergriver spending summary"/>
      <sheetName val="MRF Bitou Personnel Budget"/>
      <sheetName val="MRF Bitou Operational Budget"/>
      <sheetName val="MRF Bitou Capital Budget"/>
      <sheetName val="CG Bitou Personnel Budget"/>
      <sheetName val="Bitou spending summary"/>
      <sheetName val="CG Breede Valley Personnel"/>
      <sheetName val="CG Breede Valley Capital "/>
      <sheetName val="Breede V spending summary"/>
      <sheetName val="MRF Cape Agulhas Personnel"/>
      <sheetName val="MRF Cape Agulhas Operational"/>
      <sheetName val="MRF Cape Agulhas Capital"/>
      <sheetName val="CG Cape Agulhas Capital"/>
      <sheetName val="Cape Agulhus spending summary"/>
      <sheetName val="MRF Cedeberg Personnel Budget"/>
      <sheetName val="MRF Cedeberg Operational Budget"/>
      <sheetName val="MRF Cedeberg Capital Budget"/>
      <sheetName val="Cederberg spending summary"/>
      <sheetName val="City of Cape Town Opex"/>
      <sheetName val="City of Cape Town MLG"/>
      <sheetName val="City of Cape Town"/>
      <sheetName val="C.Cape Town spending summary"/>
      <sheetName val="CG Drakenstein Personnel Budget"/>
      <sheetName val="CG Drakenstein Capital "/>
      <sheetName val="Drakenstein spending summary"/>
      <sheetName val="CG George Personnel"/>
      <sheetName val="George spending summary"/>
      <sheetName val="MRF Hessequa Personnel Budget"/>
      <sheetName val="MRF Hessequa Operational Budget"/>
      <sheetName val="MRF Hessequa Capital Budget"/>
      <sheetName val="CG Hessequa Personnel Budget"/>
      <sheetName val="Hessequa spending summary"/>
      <sheetName val="MRF Kannaland Personnel "/>
      <sheetName val="MRF Kannaland Operational"/>
      <sheetName val="Kannaland spending summary"/>
      <sheetName val="CG Knysna Personnel Budget"/>
      <sheetName val="CG Knysna Capital Budget"/>
      <sheetName val="Knaysna Spending Summary"/>
      <sheetName val="MRF Langeberg Personnel"/>
      <sheetName val="Langeberg Spending Summary"/>
      <sheetName val="MRF Langeberg Operational "/>
      <sheetName val="CG Langeberg Personnel "/>
      <sheetName val="Laingsburg Spending Summary"/>
      <sheetName val="MRF Laingsburg Personnel Budget"/>
      <sheetName val="MRF Laingsburg Operational "/>
      <sheetName val="MRF Laingsburg Capital Budget"/>
      <sheetName val="Matzikama Spending Summary"/>
      <sheetName val="MRF Matzikama Personnel"/>
      <sheetName val="MRF Matzikama Operational"/>
      <sheetName val="MRF Matzikama Capital"/>
      <sheetName val="CG Matzikama Personnel"/>
      <sheetName val="CG Matzikama Capital"/>
      <sheetName val="CG Mosselbay Personnel"/>
      <sheetName val="Mosselbay Spending Summary"/>
      <sheetName val="CG Mosselbay Capital"/>
      <sheetName val="CG Oudtshoorn Personnel"/>
      <sheetName val="CG Oudtshoorn Capital"/>
      <sheetName val="CG Oudtshoorn Operational"/>
      <sheetName val="Oudtshoorn Spending Summary"/>
      <sheetName val="Overstrand Spending Summary"/>
      <sheetName val="CG Overstand Personnel"/>
      <sheetName val="CG Overstrand Capital"/>
      <sheetName val="MRF Prince Albert Personnel"/>
      <sheetName val="Prince Albert Spending Summary"/>
      <sheetName val="MRF Prince Albert Operational"/>
      <sheetName val="CG Prince Albert Personnel"/>
      <sheetName val="CG Stellenbosch Personnel "/>
      <sheetName val="Stellenbosch Spending Summary"/>
      <sheetName val="CG Stellenbosch Operational"/>
      <sheetName val="MRF Swellendam Personnel"/>
      <sheetName val="Swellendam Spending Summary"/>
      <sheetName val="MRF Swellendam Operational"/>
      <sheetName val="MRF Swellendam Capital"/>
      <sheetName val="MRF Swartland Personnel"/>
      <sheetName val="Swartland Spending Summary"/>
      <sheetName val="MRF Swartland Operational  "/>
      <sheetName val="CG Swartland Personnel "/>
      <sheetName val="CG Swartland Capital"/>
      <sheetName val="CG Saldanha Bay Personnel "/>
      <sheetName val="Saldanha Spending Sumary"/>
      <sheetName val="TWK Spending Summary"/>
      <sheetName val="MRF TWK Personnel"/>
      <sheetName val="MRF TWK Operational"/>
      <sheetName val="CG TWK Personnel"/>
      <sheetName val="CG TWK Operational"/>
      <sheetName val="CG TWK Capital"/>
      <sheetName val="MRF Witzenberg Personnel"/>
      <sheetName val="MRF Witzenberg Operational"/>
      <sheetName val="CG Witzenberg Personnel"/>
      <sheetName val="CG Witzenberg Capital"/>
      <sheetName val="Witzenberg Spending Summary"/>
    </sheetNames>
    <sheetDataSet>
      <sheetData sheetId="17">
        <row r="69">
          <cell r="D69">
            <v>49</v>
          </cell>
        </row>
      </sheetData>
      <sheetData sheetId="18">
        <row r="31">
          <cell r="D31">
            <v>500000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1" customFormat="1" ht="29.25" customHeight="1" thickTop="1">
      <c r="A1" s="231" t="s">
        <v>20</v>
      </c>
      <c r="B1" s="232"/>
      <c r="C1" s="232"/>
      <c r="D1" s="232"/>
      <c r="E1" s="232"/>
      <c r="F1" s="219" t="s">
        <v>27</v>
      </c>
      <c r="G1" s="220"/>
    </row>
    <row r="2" spans="1:7" s="1" customFormat="1" ht="28.5" customHeight="1">
      <c r="A2" s="229" t="s">
        <v>21</v>
      </c>
      <c r="B2" s="230"/>
      <c r="C2" s="230"/>
      <c r="D2" s="230"/>
      <c r="E2" s="230"/>
      <c r="F2" s="221"/>
      <c r="G2" s="222"/>
    </row>
    <row r="3" spans="1:7" s="1" customFormat="1" ht="39.75" customHeight="1">
      <c r="A3" s="227" t="s">
        <v>22</v>
      </c>
      <c r="B3" s="228"/>
      <c r="C3" s="228"/>
      <c r="D3" s="228"/>
      <c r="E3" s="228"/>
      <c r="F3" s="221"/>
      <c r="G3" s="222"/>
    </row>
    <row r="4" spans="1:7" s="1" customFormat="1" ht="33.75" customHeight="1" thickBot="1">
      <c r="A4" s="225" t="s">
        <v>19</v>
      </c>
      <c r="B4" s="226"/>
      <c r="C4" s="226"/>
      <c r="D4" s="226"/>
      <c r="E4" s="226"/>
      <c r="F4" s="223"/>
      <c r="G4" s="224"/>
    </row>
    <row r="5" spans="1:7" s="1" customFormat="1" ht="24.75" thickTop="1">
      <c r="A5" s="211"/>
      <c r="B5" s="212"/>
      <c r="C5" s="213"/>
      <c r="D5" s="213"/>
      <c r="E5" s="213"/>
      <c r="F5" s="213"/>
      <c r="G5" s="214"/>
    </row>
    <row r="6" spans="1:10" s="1" customFormat="1" ht="23.25" customHeight="1" hidden="1">
      <c r="A6" s="34"/>
      <c r="B6" s="35"/>
      <c r="C6" s="35"/>
      <c r="D6" s="35"/>
      <c r="E6" s="35"/>
      <c r="F6" s="35"/>
      <c r="G6" s="35"/>
      <c r="H6" s="4"/>
      <c r="I6" s="4"/>
      <c r="J6" s="5"/>
    </row>
    <row r="7" spans="1:7" s="1" customFormat="1" ht="20.25" customHeight="1">
      <c r="A7" s="233" t="s">
        <v>29</v>
      </c>
      <c r="B7" s="234"/>
      <c r="C7" s="234"/>
      <c r="D7" s="234"/>
      <c r="E7" s="234"/>
      <c r="F7" s="234"/>
      <c r="G7" s="235"/>
    </row>
    <row r="8" spans="1:7" s="1" customFormat="1" ht="20.25" customHeight="1">
      <c r="A8" s="6"/>
      <c r="B8" s="7"/>
      <c r="C8" s="10"/>
      <c r="D8" s="8"/>
      <c r="E8" s="8"/>
      <c r="F8" s="8"/>
      <c r="G8" s="9"/>
    </row>
    <row r="9" spans="1:7" s="1" customFormat="1" ht="20.25" customHeight="1">
      <c r="A9" s="205" t="s">
        <v>17</v>
      </c>
      <c r="B9" s="206"/>
      <c r="C9" s="206"/>
      <c r="D9" s="206"/>
      <c r="E9" s="206"/>
      <c r="F9" s="206"/>
      <c r="G9" s="207"/>
    </row>
    <row r="10" spans="1:7" ht="12.75" customHeight="1">
      <c r="A10" s="11"/>
      <c r="B10" s="12"/>
      <c r="C10" s="12"/>
      <c r="D10" s="12"/>
      <c r="E10" s="12"/>
      <c r="F10" s="12"/>
      <c r="G10" s="13"/>
    </row>
    <row r="11" spans="1:7" ht="26.25" customHeight="1">
      <c r="A11" s="14" t="s">
        <v>25</v>
      </c>
      <c r="B11" s="15" t="s">
        <v>15</v>
      </c>
      <c r="C11" s="12"/>
      <c r="D11" s="12"/>
      <c r="E11" s="12"/>
      <c r="F11" s="12"/>
      <c r="G11" s="13"/>
    </row>
    <row r="12" spans="1:7" ht="12.75" customHeight="1">
      <c r="A12" s="17"/>
      <c r="B12" s="16"/>
      <c r="C12" s="12"/>
      <c r="D12" s="12"/>
      <c r="E12" s="12"/>
      <c r="F12" s="12"/>
      <c r="G12" s="13"/>
    </row>
    <row r="13" spans="1:7" ht="5.25" customHeight="1" thickBot="1">
      <c r="A13" s="11"/>
      <c r="B13" s="12"/>
      <c r="C13" s="12"/>
      <c r="D13" s="12"/>
      <c r="E13" s="12"/>
      <c r="F13" s="12"/>
      <c r="G13" s="13"/>
    </row>
    <row r="14" spans="1:7" ht="24.75" customHeight="1" thickBot="1">
      <c r="A14" s="18"/>
      <c r="B14" s="36"/>
      <c r="C14" s="36"/>
      <c r="D14" s="208" t="s">
        <v>4</v>
      </c>
      <c r="E14" s="209"/>
      <c r="F14" s="209"/>
      <c r="G14" s="210"/>
    </row>
    <row r="15" spans="1:7" ht="81.75" customHeight="1" thickBot="1">
      <c r="A15" s="217" t="s">
        <v>24</v>
      </c>
      <c r="B15" s="218"/>
      <c r="C15" s="49" t="s">
        <v>23</v>
      </c>
      <c r="D15" s="20" t="s">
        <v>14</v>
      </c>
      <c r="E15" s="20" t="s">
        <v>1</v>
      </c>
      <c r="F15" s="20" t="s">
        <v>2</v>
      </c>
      <c r="G15" s="20" t="s">
        <v>18</v>
      </c>
    </row>
    <row r="16" spans="1:7" ht="32.25" customHeight="1" thickBot="1">
      <c r="A16" s="215"/>
      <c r="B16" s="216"/>
      <c r="C16" s="48"/>
      <c r="D16" s="37"/>
      <c r="E16" s="38"/>
      <c r="F16" s="38"/>
      <c r="G16" s="39">
        <f>MIN(D16-(E16+F16))</f>
        <v>0</v>
      </c>
    </row>
    <row r="17" spans="1:7" ht="32.25" customHeight="1" thickBot="1">
      <c r="A17" s="215"/>
      <c r="B17" s="216"/>
      <c r="C17" s="48"/>
      <c r="D17" s="37"/>
      <c r="E17" s="38"/>
      <c r="F17" s="38"/>
      <c r="G17" s="39">
        <f aca="true" t="shared" si="0" ref="G17:G22">MIN(D17-(E17+F17))</f>
        <v>0</v>
      </c>
    </row>
    <row r="18" spans="1:7" ht="32.25" customHeight="1" thickBot="1">
      <c r="A18" s="215"/>
      <c r="B18" s="216"/>
      <c r="C18" s="48"/>
      <c r="D18" s="40"/>
      <c r="E18" s="40"/>
      <c r="F18" s="40"/>
      <c r="G18" s="39">
        <f t="shared" si="0"/>
        <v>0</v>
      </c>
    </row>
    <row r="19" spans="1:7" ht="32.25" customHeight="1" thickBot="1">
      <c r="A19" s="215"/>
      <c r="B19" s="216"/>
      <c r="C19" s="48"/>
      <c r="D19" s="41"/>
      <c r="E19" s="41"/>
      <c r="F19" s="41"/>
      <c r="G19" s="39">
        <f t="shared" si="0"/>
        <v>0</v>
      </c>
    </row>
    <row r="20" spans="1:7" ht="32.25" customHeight="1" thickBot="1">
      <c r="A20" s="215"/>
      <c r="B20" s="216"/>
      <c r="C20" s="48"/>
      <c r="D20" s="41"/>
      <c r="E20" s="41"/>
      <c r="F20" s="41"/>
      <c r="G20" s="39">
        <f t="shared" si="0"/>
        <v>0</v>
      </c>
    </row>
    <row r="21" spans="1:7" ht="32.25" customHeight="1" thickBot="1">
      <c r="A21" s="215"/>
      <c r="B21" s="216"/>
      <c r="C21" s="48"/>
      <c r="D21" s="41"/>
      <c r="E21" s="41"/>
      <c r="F21" s="41"/>
      <c r="G21" s="39">
        <f t="shared" si="0"/>
        <v>0</v>
      </c>
    </row>
    <row r="22" spans="1:7" ht="32.25" customHeight="1" thickBot="1">
      <c r="A22" s="215"/>
      <c r="B22" s="216"/>
      <c r="C22" s="48"/>
      <c r="D22" s="41"/>
      <c r="E22" s="41"/>
      <c r="F22" s="41"/>
      <c r="G22" s="39">
        <f t="shared" si="0"/>
        <v>0</v>
      </c>
    </row>
    <row r="23" spans="1:7" ht="32.25" customHeight="1" thickBot="1">
      <c r="A23" s="215"/>
      <c r="B23" s="216"/>
      <c r="C23" s="50"/>
      <c r="D23" s="21">
        <f>SUM(D16:D22)</f>
        <v>0</v>
      </c>
      <c r="E23" s="42">
        <f>SUM(E16:E22)</f>
        <v>0</v>
      </c>
      <c r="F23" s="21">
        <f>-SUM(F16:F22)</f>
        <v>0</v>
      </c>
      <c r="G23" s="43">
        <f>SUM(G16:G22)</f>
        <v>0</v>
      </c>
    </row>
    <row r="24" spans="1:7" ht="59.25" customHeight="1" thickTop="1">
      <c r="A24" s="238" t="s">
        <v>26</v>
      </c>
      <c r="B24" s="239"/>
      <c r="C24" s="240"/>
      <c r="D24" s="240"/>
      <c r="E24" s="240"/>
      <c r="F24" s="240"/>
      <c r="G24" s="241"/>
    </row>
    <row r="25" spans="1:7" ht="19.5">
      <c r="A25" s="22"/>
      <c r="B25" s="23"/>
      <c r="C25" s="24"/>
      <c r="D25" s="24"/>
      <c r="E25" s="25"/>
      <c r="F25" s="26"/>
      <c r="G25" s="44"/>
    </row>
    <row r="26" spans="1:7" ht="30" customHeight="1">
      <c r="A26" s="242" t="s">
        <v>9</v>
      </c>
      <c r="B26" s="243"/>
      <c r="C26" s="244"/>
      <c r="D26" s="24"/>
      <c r="E26" s="25"/>
      <c r="F26" s="26"/>
      <c r="G26" s="44"/>
    </row>
    <row r="27" spans="1:7" ht="27.75" customHeight="1">
      <c r="A27" s="29"/>
      <c r="B27" s="30"/>
      <c r="C27" s="31"/>
      <c r="D27" s="24"/>
      <c r="E27" s="25"/>
      <c r="F27" s="26"/>
      <c r="G27" s="44"/>
    </row>
    <row r="28" spans="1:7" ht="27.75" customHeight="1">
      <c r="A28" s="242" t="s">
        <v>10</v>
      </c>
      <c r="B28" s="243"/>
      <c r="C28" s="244"/>
      <c r="D28" s="244"/>
      <c r="E28" s="244"/>
      <c r="F28" s="244"/>
      <c r="G28" s="245"/>
    </row>
    <row r="29" spans="1:7" ht="19.5">
      <c r="A29" s="22"/>
      <c r="B29" s="23"/>
      <c r="C29" s="24"/>
      <c r="D29" s="24"/>
      <c r="E29" s="25"/>
      <c r="F29" s="26"/>
      <c r="G29" s="44"/>
    </row>
    <row r="30" spans="1:7" ht="20.25">
      <c r="A30" s="242" t="s">
        <v>16</v>
      </c>
      <c r="B30" s="243"/>
      <c r="C30" s="244"/>
      <c r="D30" s="244"/>
      <c r="E30" s="244"/>
      <c r="F30" s="244"/>
      <c r="G30" s="33"/>
    </row>
    <row r="31" spans="1:7" ht="19.5">
      <c r="A31" s="22"/>
      <c r="B31" s="23"/>
      <c r="C31" s="24"/>
      <c r="D31" s="24"/>
      <c r="E31" s="25"/>
      <c r="F31" s="26"/>
      <c r="G31" s="44"/>
    </row>
    <row r="32" spans="1:7" ht="18" customHeight="1">
      <c r="A32" s="242" t="s">
        <v>12</v>
      </c>
      <c r="B32" s="243"/>
      <c r="C32" s="244"/>
      <c r="D32" s="244"/>
      <c r="E32" s="244"/>
      <c r="F32" s="244"/>
      <c r="G32" s="245"/>
    </row>
    <row r="33" spans="1:7" ht="19.5">
      <c r="A33" s="22"/>
      <c r="B33" s="23"/>
      <c r="C33" s="24"/>
      <c r="D33" s="24"/>
      <c r="E33" s="25"/>
      <c r="F33" s="26"/>
      <c r="G33" s="44"/>
    </row>
    <row r="34" spans="1:7" ht="26.25" customHeight="1">
      <c r="A34" s="242" t="s">
        <v>10</v>
      </c>
      <c r="B34" s="243"/>
      <c r="C34" s="244"/>
      <c r="D34" s="244"/>
      <c r="E34" s="244"/>
      <c r="F34" s="244"/>
      <c r="G34" s="245"/>
    </row>
    <row r="35" spans="1:7" ht="21" customHeight="1">
      <c r="A35" s="29"/>
      <c r="B35" s="30"/>
      <c r="C35" s="236" t="s">
        <v>28</v>
      </c>
      <c r="D35" s="236"/>
      <c r="E35" s="236"/>
      <c r="F35" s="236"/>
      <c r="G35" s="237"/>
    </row>
    <row r="36" spans="1:7" ht="14.25" thickBot="1">
      <c r="A36" s="45"/>
      <c r="B36" s="46"/>
      <c r="C36" s="46"/>
      <c r="D36" s="46"/>
      <c r="E36" s="46"/>
      <c r="F36" s="46"/>
      <c r="G36" s="47"/>
    </row>
    <row r="37" ht="45" customHeight="1" thickTop="1"/>
  </sheetData>
  <sheetProtection/>
  <mergeCells count="25">
    <mergeCell ref="C35:G35"/>
    <mergeCell ref="A24:G24"/>
    <mergeCell ref="A32:G32"/>
    <mergeCell ref="A26:C26"/>
    <mergeCell ref="A28:G28"/>
    <mergeCell ref="A20:B20"/>
    <mergeCell ref="A23:B23"/>
    <mergeCell ref="A34:G34"/>
    <mergeCell ref="A22:B22"/>
    <mergeCell ref="A30:F30"/>
    <mergeCell ref="F1:G4"/>
    <mergeCell ref="A4:E4"/>
    <mergeCell ref="A3:E3"/>
    <mergeCell ref="A2:E2"/>
    <mergeCell ref="A1:E1"/>
    <mergeCell ref="A7:G7"/>
    <mergeCell ref="A9:G9"/>
    <mergeCell ref="D14:G14"/>
    <mergeCell ref="A5:G5"/>
    <mergeCell ref="A21:B21"/>
    <mergeCell ref="A15:B15"/>
    <mergeCell ref="A16:B16"/>
    <mergeCell ref="A17:B17"/>
    <mergeCell ref="A18:B18"/>
    <mergeCell ref="A19:B19"/>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dimension ref="A1:T88"/>
  <sheetViews>
    <sheetView tabSelected="1" view="pageBreakPreview" zoomScale="57" zoomScaleNormal="60" zoomScaleSheetLayoutView="57" workbookViewId="0" topLeftCell="A1">
      <selection activeCell="Q21" sqref="Q21"/>
    </sheetView>
  </sheetViews>
  <sheetFormatPr defaultColWidth="9.140625" defaultRowHeight="12.75"/>
  <cols>
    <col min="1" max="1" width="25.28125" style="0" customWidth="1"/>
    <col min="2" max="2" width="47.7109375" style="0" customWidth="1"/>
    <col min="3" max="3" width="46.00390625" style="0" customWidth="1"/>
    <col min="4" max="4" width="18.28125" style="0" hidden="1" customWidth="1"/>
    <col min="5" max="5" width="20.8515625" style="0" customWidth="1"/>
    <col min="6" max="8" width="18.28125" style="0" customWidth="1"/>
    <col min="9" max="9" width="19.28125" style="0" bestFit="1" customWidth="1"/>
    <col min="10" max="10" width="18.28125" style="0" customWidth="1"/>
    <col min="11" max="11" width="20.00390625" style="0" customWidth="1"/>
    <col min="12" max="16" width="18.28125" style="0" customWidth="1"/>
    <col min="17" max="17" width="19.57421875" style="0" customWidth="1"/>
    <col min="18" max="18" width="18.28125" style="0" hidden="1" customWidth="1"/>
    <col min="19" max="20" width="20.28125" style="0" customWidth="1"/>
  </cols>
  <sheetData>
    <row r="1" spans="1:20" s="1" customFormat="1" ht="36.75" customHeight="1" thickTop="1">
      <c r="A1" s="173" t="s">
        <v>3</v>
      </c>
      <c r="B1" s="174"/>
      <c r="C1" s="174"/>
      <c r="D1" s="174"/>
      <c r="E1" s="174"/>
      <c r="F1" s="174"/>
      <c r="G1" s="174"/>
      <c r="H1" s="174"/>
      <c r="I1" s="174"/>
      <c r="J1" s="174"/>
      <c r="K1" s="174"/>
      <c r="L1" s="174"/>
      <c r="M1" s="174"/>
      <c r="N1" s="174"/>
      <c r="O1" s="174"/>
      <c r="P1" s="174"/>
      <c r="Q1" s="174"/>
      <c r="R1" s="174"/>
      <c r="S1" s="175" t="s">
        <v>119</v>
      </c>
      <c r="T1" s="176"/>
    </row>
    <row r="2" spans="1:20" s="1" customFormat="1" ht="28.5" customHeight="1">
      <c r="A2" s="177" t="s">
        <v>8</v>
      </c>
      <c r="B2" s="178"/>
      <c r="C2" s="178"/>
      <c r="D2" s="178"/>
      <c r="E2" s="178"/>
      <c r="F2" s="178"/>
      <c r="G2" s="178"/>
      <c r="H2" s="178"/>
      <c r="I2" s="178"/>
      <c r="J2" s="178"/>
      <c r="K2" s="178"/>
      <c r="L2" s="178"/>
      <c r="M2" s="178"/>
      <c r="N2" s="178"/>
      <c r="O2" s="178"/>
      <c r="P2" s="178"/>
      <c r="Q2" s="178"/>
      <c r="R2" s="178"/>
      <c r="S2" s="179"/>
      <c r="T2" s="180"/>
    </row>
    <row r="3" spans="1:20" s="1" customFormat="1" ht="35.25" customHeight="1">
      <c r="A3" s="181" t="s">
        <v>39</v>
      </c>
      <c r="B3" s="182"/>
      <c r="C3" s="182"/>
      <c r="D3" s="182"/>
      <c r="E3" s="182"/>
      <c r="F3" s="182"/>
      <c r="G3" s="182"/>
      <c r="H3" s="182"/>
      <c r="I3" s="182"/>
      <c r="J3" s="182"/>
      <c r="K3" s="182"/>
      <c r="L3" s="182"/>
      <c r="M3" s="182"/>
      <c r="N3" s="182"/>
      <c r="O3" s="182"/>
      <c r="P3" s="182"/>
      <c r="Q3" s="182"/>
      <c r="R3" s="182"/>
      <c r="S3" s="179"/>
      <c r="T3" s="180"/>
    </row>
    <row r="4" spans="1:20" s="1" customFormat="1" ht="42" customHeight="1" thickBot="1">
      <c r="A4" s="225" t="s">
        <v>141</v>
      </c>
      <c r="B4" s="226"/>
      <c r="C4" s="226"/>
      <c r="D4" s="226"/>
      <c r="E4" s="226"/>
      <c r="F4" s="226"/>
      <c r="G4" s="226"/>
      <c r="H4" s="226"/>
      <c r="I4" s="226"/>
      <c r="J4" s="226"/>
      <c r="K4" s="226"/>
      <c r="L4" s="226"/>
      <c r="M4" s="226"/>
      <c r="N4" s="226"/>
      <c r="O4" s="226"/>
      <c r="P4" s="226"/>
      <c r="Q4" s="226"/>
      <c r="R4" s="226"/>
      <c r="S4" s="226"/>
      <c r="T4" s="246"/>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33" t="s">
        <v>44</v>
      </c>
      <c r="B6" s="234"/>
      <c r="C6" s="234"/>
      <c r="D6" s="234"/>
      <c r="E6" s="234"/>
      <c r="F6" s="234"/>
      <c r="G6" s="234"/>
      <c r="H6" s="234"/>
      <c r="I6" s="234"/>
      <c r="J6" s="234"/>
      <c r="K6" s="234"/>
      <c r="L6" s="234"/>
      <c r="M6" s="234"/>
      <c r="N6" s="234"/>
      <c r="O6" s="234"/>
      <c r="P6" s="234"/>
      <c r="Q6" s="234"/>
      <c r="R6" s="234"/>
      <c r="S6" s="234"/>
      <c r="T6" s="235"/>
    </row>
    <row r="7" spans="1:20" s="1" customFormat="1" ht="18" customHeight="1">
      <c r="A7" s="6"/>
      <c r="B7" s="7"/>
      <c r="C7" s="10"/>
      <c r="D7" s="8"/>
      <c r="E7" s="8"/>
      <c r="F7" s="8"/>
      <c r="G7" s="8"/>
      <c r="H7" s="8"/>
      <c r="I7" s="8"/>
      <c r="J7" s="8"/>
      <c r="K7" s="8"/>
      <c r="L7" s="8"/>
      <c r="M7" s="8"/>
      <c r="N7" s="8"/>
      <c r="O7" s="8"/>
      <c r="P7" s="8"/>
      <c r="Q7" s="8"/>
      <c r="R7" s="8"/>
      <c r="S7" s="8"/>
      <c r="T7" s="9"/>
    </row>
    <row r="8" spans="1:20" s="1" customFormat="1" ht="30" customHeight="1">
      <c r="A8" s="247" t="s">
        <v>170</v>
      </c>
      <c r="B8" s="248"/>
      <c r="C8" s="248"/>
      <c r="D8" s="248"/>
      <c r="E8" s="248"/>
      <c r="F8" s="248"/>
      <c r="G8" s="248"/>
      <c r="H8" s="248"/>
      <c r="I8" s="248"/>
      <c r="J8" s="248"/>
      <c r="K8" s="248"/>
      <c r="L8" s="248"/>
      <c r="M8" s="248"/>
      <c r="N8" s="248"/>
      <c r="O8" s="248"/>
      <c r="P8" s="248"/>
      <c r="Q8" s="248"/>
      <c r="R8" s="248"/>
      <c r="S8" s="248"/>
      <c r="T8" s="249"/>
    </row>
    <row r="9" spans="1:20" ht="20.25" customHeight="1">
      <c r="A9" s="183" t="s">
        <v>6</v>
      </c>
      <c r="B9" s="184" t="s">
        <v>7</v>
      </c>
      <c r="C9" s="12"/>
      <c r="D9" s="12"/>
      <c r="E9" s="12"/>
      <c r="F9" s="12"/>
      <c r="G9" s="12"/>
      <c r="H9" s="12"/>
      <c r="I9" s="12"/>
      <c r="J9" s="12"/>
      <c r="K9" s="12"/>
      <c r="L9" s="12"/>
      <c r="M9" s="12"/>
      <c r="N9" s="12"/>
      <c r="O9" s="12"/>
      <c r="P9" s="12"/>
      <c r="Q9" s="12"/>
      <c r="R9" s="12"/>
      <c r="S9" s="12"/>
      <c r="T9" s="13"/>
    </row>
    <row r="10" spans="1:20" ht="31.5" customHeight="1">
      <c r="A10" s="185"/>
      <c r="B10" s="186"/>
      <c r="C10" s="51"/>
      <c r="D10" s="12"/>
      <c r="E10" s="12"/>
      <c r="F10" s="12"/>
      <c r="G10" s="12"/>
      <c r="H10" s="12"/>
      <c r="I10" s="12"/>
      <c r="J10" s="12"/>
      <c r="K10" s="12"/>
      <c r="L10" s="12"/>
      <c r="M10" s="12"/>
      <c r="N10" s="12"/>
      <c r="O10" s="12"/>
      <c r="P10" s="12"/>
      <c r="Q10" s="12"/>
      <c r="R10" s="12"/>
      <c r="S10" s="12"/>
      <c r="T10" s="13"/>
    </row>
    <row r="11" spans="1:20" ht="24" customHeight="1">
      <c r="A11" s="17"/>
      <c r="B11" s="16"/>
      <c r="C11" s="16"/>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187" t="s">
        <v>140</v>
      </c>
      <c r="C13" s="188"/>
      <c r="D13" s="67"/>
      <c r="E13" s="68"/>
      <c r="F13" s="68"/>
      <c r="G13" s="68"/>
      <c r="H13" s="68"/>
      <c r="I13" s="68"/>
      <c r="J13" s="68"/>
      <c r="K13" s="68"/>
      <c r="L13" s="68"/>
      <c r="M13" s="68"/>
      <c r="N13" s="68"/>
      <c r="O13" s="68"/>
      <c r="P13" s="68"/>
      <c r="Q13" s="68"/>
      <c r="R13" s="68"/>
      <c r="S13" s="69"/>
      <c r="T13" s="70"/>
    </row>
    <row r="14" spans="1:20" ht="114" customHeight="1" thickBot="1">
      <c r="A14" s="81" t="s">
        <v>0</v>
      </c>
      <c r="B14" s="19" t="s">
        <v>13</v>
      </c>
      <c r="C14" s="19" t="s">
        <v>5</v>
      </c>
      <c r="D14" s="20" t="s">
        <v>31</v>
      </c>
      <c r="E14" s="65" t="s">
        <v>40</v>
      </c>
      <c r="F14" s="66">
        <v>43282</v>
      </c>
      <c r="G14" s="66">
        <v>43313</v>
      </c>
      <c r="H14" s="66">
        <v>43344</v>
      </c>
      <c r="I14" s="66">
        <v>43374</v>
      </c>
      <c r="J14" s="66">
        <v>43405</v>
      </c>
      <c r="K14" s="66">
        <v>43435</v>
      </c>
      <c r="L14" s="66">
        <v>43466</v>
      </c>
      <c r="M14" s="66">
        <v>43497</v>
      </c>
      <c r="N14" s="66">
        <v>43525</v>
      </c>
      <c r="O14" s="66">
        <v>43556</v>
      </c>
      <c r="P14" s="66">
        <v>43586</v>
      </c>
      <c r="Q14" s="66">
        <v>43617</v>
      </c>
      <c r="R14" s="20" t="s">
        <v>30</v>
      </c>
      <c r="S14" s="20" t="s">
        <v>1</v>
      </c>
      <c r="T14" s="52" t="s">
        <v>41</v>
      </c>
    </row>
    <row r="15" spans="1:20" ht="31.5" customHeight="1">
      <c r="A15" s="54" t="s">
        <v>47</v>
      </c>
      <c r="B15" s="55" t="s">
        <v>70</v>
      </c>
      <c r="C15" s="56" t="s">
        <v>52</v>
      </c>
      <c r="D15" s="57"/>
      <c r="E15" s="64">
        <v>185038.65</v>
      </c>
      <c r="F15" s="58">
        <v>13842.16</v>
      </c>
      <c r="G15" s="58">
        <v>15310.98</v>
      </c>
      <c r="H15" s="58">
        <v>16767.28</v>
      </c>
      <c r="I15" s="58">
        <v>15310.98</v>
      </c>
      <c r="J15" s="58">
        <v>15310.98</v>
      </c>
      <c r="K15" s="58">
        <v>15310.98</v>
      </c>
      <c r="L15" s="58">
        <v>14799.78</v>
      </c>
      <c r="M15" s="58">
        <v>14799.78</v>
      </c>
      <c r="N15" s="58">
        <v>14799.78</v>
      </c>
      <c r="O15" s="58">
        <v>14799.78</v>
      </c>
      <c r="P15" s="58">
        <v>14799.78</v>
      </c>
      <c r="Q15" s="58">
        <v>26181.78</v>
      </c>
      <c r="R15" s="59">
        <f>D15-E15</f>
        <v>-185038.65</v>
      </c>
      <c r="S15" s="60">
        <f aca="true" t="shared" si="0" ref="S15:S26">SUM(F15:Q15)</f>
        <v>192034.03999999998</v>
      </c>
      <c r="T15" s="59">
        <f aca="true" t="shared" si="1" ref="T15:T26">E15-S15</f>
        <v>-6995.389999999985</v>
      </c>
    </row>
    <row r="16" spans="1:20" ht="31.5" customHeight="1">
      <c r="A16" s="54" t="s">
        <v>132</v>
      </c>
      <c r="B16" s="84" t="s">
        <v>82</v>
      </c>
      <c r="C16" s="56" t="s">
        <v>52</v>
      </c>
      <c r="D16" s="57"/>
      <c r="E16" s="64">
        <v>185226.72</v>
      </c>
      <c r="F16" s="58">
        <v>13872.36</v>
      </c>
      <c r="G16" s="58">
        <v>14743.63</v>
      </c>
      <c r="H16" s="58">
        <v>15602.67</v>
      </c>
      <c r="I16" s="58">
        <v>14743.63</v>
      </c>
      <c r="J16" s="58">
        <v>14743.63</v>
      </c>
      <c r="K16" s="58">
        <v>23241.74</v>
      </c>
      <c r="L16" s="58">
        <v>18686.49</v>
      </c>
      <c r="M16" s="58">
        <v>19900.49</v>
      </c>
      <c r="N16" s="58">
        <v>15651.43</v>
      </c>
      <c r="O16" s="58">
        <v>22025.01</v>
      </c>
      <c r="P16" s="58">
        <v>13611.82</v>
      </c>
      <c r="Q16" s="58">
        <v>32662.06</v>
      </c>
      <c r="R16" s="59"/>
      <c r="S16" s="60">
        <f t="shared" si="0"/>
        <v>219484.96000000002</v>
      </c>
      <c r="T16" s="59">
        <f t="shared" si="1"/>
        <v>-34258.24000000002</v>
      </c>
    </row>
    <row r="17" spans="1:20" ht="31.5" customHeight="1">
      <c r="A17" s="54" t="s">
        <v>47</v>
      </c>
      <c r="B17" s="84" t="s">
        <v>53</v>
      </c>
      <c r="C17" s="56" t="s">
        <v>63</v>
      </c>
      <c r="D17" s="57"/>
      <c r="E17" s="64">
        <v>157720.01</v>
      </c>
      <c r="F17" s="58">
        <v>11803.96</v>
      </c>
      <c r="G17" s="58">
        <v>12209.15</v>
      </c>
      <c r="H17" s="58">
        <v>17231.89</v>
      </c>
      <c r="I17" s="58">
        <v>12209.15</v>
      </c>
      <c r="J17" s="58">
        <v>12209.15</v>
      </c>
      <c r="K17" s="58">
        <v>12209.15</v>
      </c>
      <c r="L17" s="58">
        <v>12275.15</v>
      </c>
      <c r="M17" s="58">
        <v>12275.15</v>
      </c>
      <c r="N17" s="58">
        <v>12275.15</v>
      </c>
      <c r="O17" s="58">
        <v>12275.15</v>
      </c>
      <c r="P17" s="58">
        <v>12275.15</v>
      </c>
      <c r="Q17" s="58">
        <v>21917.15</v>
      </c>
      <c r="R17" s="59"/>
      <c r="S17" s="60">
        <f t="shared" si="0"/>
        <v>161165.34999999998</v>
      </c>
      <c r="T17" s="59">
        <f t="shared" si="1"/>
        <v>-3445.3399999999674</v>
      </c>
    </row>
    <row r="18" spans="1:20" ht="31.5" customHeight="1">
      <c r="A18" s="54" t="s">
        <v>50</v>
      </c>
      <c r="B18" s="84" t="s">
        <v>58</v>
      </c>
      <c r="C18" s="56" t="s">
        <v>52</v>
      </c>
      <c r="D18" s="57"/>
      <c r="E18" s="64">
        <v>247218.71</v>
      </c>
      <c r="F18" s="58">
        <v>18231.96</v>
      </c>
      <c r="G18" s="58">
        <v>19260.01</v>
      </c>
      <c r="H18" s="58">
        <v>20273.63</v>
      </c>
      <c r="I18" s="58">
        <v>19260.01</v>
      </c>
      <c r="J18" s="58">
        <v>19260.01</v>
      </c>
      <c r="K18" s="58">
        <v>19260.01</v>
      </c>
      <c r="L18" s="58">
        <v>19472.41</v>
      </c>
      <c r="M18" s="58">
        <v>19472.41</v>
      </c>
      <c r="N18" s="58">
        <v>19472.41</v>
      </c>
      <c r="O18" s="58">
        <v>19472.41</v>
      </c>
      <c r="P18" s="58">
        <v>19472.41</v>
      </c>
      <c r="Q18" s="58">
        <v>32593.41</v>
      </c>
      <c r="R18" s="59"/>
      <c r="S18" s="60">
        <f t="shared" si="0"/>
        <v>245501.09</v>
      </c>
      <c r="T18" s="59">
        <f t="shared" si="1"/>
        <v>1717.6199999999953</v>
      </c>
    </row>
    <row r="19" spans="1:20" ht="31.5" customHeight="1">
      <c r="A19" s="54" t="s">
        <v>67</v>
      </c>
      <c r="B19" s="84" t="s">
        <v>55</v>
      </c>
      <c r="C19" s="56" t="s">
        <v>52</v>
      </c>
      <c r="D19" s="57"/>
      <c r="E19" s="64">
        <v>243872.05</v>
      </c>
      <c r="F19" s="58">
        <v>21761.19</v>
      </c>
      <c r="G19" s="58">
        <v>23907.34</v>
      </c>
      <c r="H19" s="58">
        <v>24182.47</v>
      </c>
      <c r="I19" s="58">
        <v>22612.11</v>
      </c>
      <c r="J19" s="58">
        <v>22612.11</v>
      </c>
      <c r="K19" s="58">
        <v>22933.71</v>
      </c>
      <c r="L19" s="58">
        <v>19547.31</v>
      </c>
      <c r="M19" s="58">
        <v>19547.31</v>
      </c>
      <c r="N19" s="58">
        <v>19547.31</v>
      </c>
      <c r="O19" s="58">
        <v>19547.31</v>
      </c>
      <c r="P19" s="58">
        <v>19547.31</v>
      </c>
      <c r="Q19" s="58">
        <v>33637.31</v>
      </c>
      <c r="R19" s="59"/>
      <c r="S19" s="60">
        <f t="shared" si="0"/>
        <v>269382.79</v>
      </c>
      <c r="T19" s="59">
        <f t="shared" si="1"/>
        <v>-25510.73999999999</v>
      </c>
    </row>
    <row r="20" spans="1:20" ht="31.5" customHeight="1">
      <c r="A20" s="54" t="s">
        <v>67</v>
      </c>
      <c r="B20" s="84" t="s">
        <v>54</v>
      </c>
      <c r="C20" s="56" t="s">
        <v>63</v>
      </c>
      <c r="D20" s="57"/>
      <c r="E20" s="64">
        <v>149122.35</v>
      </c>
      <c r="F20" s="58">
        <v>11134.36</v>
      </c>
      <c r="G20" s="58">
        <v>11539.55</v>
      </c>
      <c r="H20" s="58">
        <v>11934.13</v>
      </c>
      <c r="I20" s="58">
        <v>11539.55</v>
      </c>
      <c r="J20" s="58">
        <v>11539.55</v>
      </c>
      <c r="K20" s="58">
        <v>11539.55</v>
      </c>
      <c r="L20" s="58">
        <v>11539.55</v>
      </c>
      <c r="M20" s="58">
        <v>11539.55</v>
      </c>
      <c r="N20" s="58">
        <v>11539.55</v>
      </c>
      <c r="O20" s="58">
        <v>11539.55</v>
      </c>
      <c r="P20" s="58">
        <v>11539.55</v>
      </c>
      <c r="Q20" s="58">
        <v>21181.55</v>
      </c>
      <c r="R20" s="59"/>
      <c r="S20" s="60">
        <f t="shared" si="0"/>
        <v>148105.99000000002</v>
      </c>
      <c r="T20" s="59">
        <f t="shared" si="1"/>
        <v>1016.359999999986</v>
      </c>
    </row>
    <row r="21" spans="1:20" ht="31.5" customHeight="1">
      <c r="A21" s="54" t="s">
        <v>48</v>
      </c>
      <c r="B21" s="84" t="s">
        <v>56</v>
      </c>
      <c r="C21" s="56" t="s">
        <v>52</v>
      </c>
      <c r="D21" s="57"/>
      <c r="E21" s="64">
        <v>252167.63</v>
      </c>
      <c r="F21" s="58">
        <v>18617.39</v>
      </c>
      <c r="G21" s="58">
        <v>19765.21</v>
      </c>
      <c r="H21" s="58">
        <v>20898.6</v>
      </c>
      <c r="I21" s="58">
        <v>19765.21</v>
      </c>
      <c r="J21" s="58">
        <v>19765.21</v>
      </c>
      <c r="K21" s="58">
        <v>19765.21</v>
      </c>
      <c r="L21" s="58">
        <v>19921.38</v>
      </c>
      <c r="M21" s="58">
        <v>19921.38</v>
      </c>
      <c r="N21" s="58">
        <v>19921.38</v>
      </c>
      <c r="O21" s="58">
        <v>19921.38</v>
      </c>
      <c r="P21" s="58">
        <v>19921.38</v>
      </c>
      <c r="Q21" s="58">
        <v>33560.78</v>
      </c>
      <c r="R21" s="59"/>
      <c r="S21" s="60">
        <f t="shared" si="0"/>
        <v>251744.51</v>
      </c>
      <c r="T21" s="59">
        <f t="shared" si="1"/>
        <v>423.11999999999534</v>
      </c>
    </row>
    <row r="22" spans="1:20" ht="31.5" customHeight="1">
      <c r="A22" s="54" t="s">
        <v>131</v>
      </c>
      <c r="B22" s="84" t="s">
        <v>60</v>
      </c>
      <c r="C22" s="56" t="s">
        <v>52</v>
      </c>
      <c r="D22" s="57"/>
      <c r="E22" s="64">
        <v>181028.04</v>
      </c>
      <c r="F22" s="58">
        <v>13545.36</v>
      </c>
      <c r="G22" s="58">
        <v>14416.63</v>
      </c>
      <c r="H22" s="58">
        <v>15275.67</v>
      </c>
      <c r="I22" s="58">
        <v>14416.63</v>
      </c>
      <c r="J22" s="58">
        <v>14416.63</v>
      </c>
      <c r="K22" s="58">
        <v>14416.63</v>
      </c>
      <c r="L22" s="58">
        <v>14482.63</v>
      </c>
      <c r="M22" s="58">
        <v>14482.63</v>
      </c>
      <c r="N22" s="58">
        <v>14482.63</v>
      </c>
      <c r="O22" s="58">
        <v>14482.63</v>
      </c>
      <c r="P22" s="58">
        <v>14482.63</v>
      </c>
      <c r="Q22" s="58">
        <v>25599.63</v>
      </c>
      <c r="R22" s="59"/>
      <c r="S22" s="60">
        <f t="shared" si="0"/>
        <v>184500.33000000002</v>
      </c>
      <c r="T22" s="59">
        <f t="shared" si="1"/>
        <v>-3472.290000000008</v>
      </c>
    </row>
    <row r="23" spans="1:20" ht="31.5" customHeight="1">
      <c r="A23" s="168" t="s">
        <v>68</v>
      </c>
      <c r="B23" s="84" t="s">
        <v>93</v>
      </c>
      <c r="C23" s="170" t="s">
        <v>52</v>
      </c>
      <c r="D23" s="57"/>
      <c r="E23" s="64">
        <v>185918.88</v>
      </c>
      <c r="F23" s="58">
        <v>13692.58</v>
      </c>
      <c r="G23" s="58">
        <v>24241.86</v>
      </c>
      <c r="H23" s="58">
        <v>14566.02</v>
      </c>
      <c r="I23" s="58">
        <v>14134.86</v>
      </c>
      <c r="J23" s="62">
        <v>14134.86</v>
      </c>
      <c r="K23" s="58">
        <v>14284.86</v>
      </c>
      <c r="L23" s="58">
        <v>14295.66</v>
      </c>
      <c r="M23" s="58">
        <v>14295.66</v>
      </c>
      <c r="N23" s="58">
        <v>14591.27</v>
      </c>
      <c r="O23" s="58">
        <v>14591.27</v>
      </c>
      <c r="P23" s="58">
        <v>14591.27</v>
      </c>
      <c r="Q23" s="58">
        <v>14591.27</v>
      </c>
      <c r="R23" s="59"/>
      <c r="S23" s="60">
        <f t="shared" si="0"/>
        <v>182011.43999999997</v>
      </c>
      <c r="T23" s="59">
        <f t="shared" si="1"/>
        <v>3907.4400000000314</v>
      </c>
    </row>
    <row r="24" spans="1:20" ht="31.5" customHeight="1">
      <c r="A24" s="54" t="s">
        <v>69</v>
      </c>
      <c r="B24" s="84" t="s">
        <v>62</v>
      </c>
      <c r="C24" s="56" t="s">
        <v>52</v>
      </c>
      <c r="D24" s="57"/>
      <c r="E24" s="64">
        <v>179294.64</v>
      </c>
      <c r="F24" s="58">
        <v>13410.36</v>
      </c>
      <c r="G24" s="58">
        <v>14281.63</v>
      </c>
      <c r="H24" s="58">
        <v>15140.67</v>
      </c>
      <c r="I24" s="58">
        <v>14281.63</v>
      </c>
      <c r="J24" s="58">
        <v>14281.63</v>
      </c>
      <c r="K24" s="58">
        <v>14281.63</v>
      </c>
      <c r="L24" s="58">
        <v>14378.23</v>
      </c>
      <c r="M24" s="58">
        <v>14378.23</v>
      </c>
      <c r="N24" s="58">
        <v>14378.23</v>
      </c>
      <c r="O24" s="58">
        <v>14378.23</v>
      </c>
      <c r="P24" s="58">
        <v>14378.23</v>
      </c>
      <c r="Q24" s="58">
        <v>25495.23</v>
      </c>
      <c r="R24" s="59"/>
      <c r="S24" s="60">
        <f t="shared" si="0"/>
        <v>183063.93000000002</v>
      </c>
      <c r="T24" s="59">
        <f t="shared" si="1"/>
        <v>-3769.290000000008</v>
      </c>
    </row>
    <row r="25" spans="1:20" ht="31.5" customHeight="1">
      <c r="A25" s="54" t="s">
        <v>51</v>
      </c>
      <c r="B25" s="84" t="s">
        <v>59</v>
      </c>
      <c r="C25" s="56" t="s">
        <v>52</v>
      </c>
      <c r="D25" s="57"/>
      <c r="E25" s="64">
        <v>175003.51</v>
      </c>
      <c r="F25" s="58">
        <v>13076.16</v>
      </c>
      <c r="G25" s="58">
        <v>13947.43</v>
      </c>
      <c r="H25" s="58">
        <v>14806.47</v>
      </c>
      <c r="I25" s="58">
        <v>13947.43</v>
      </c>
      <c r="J25" s="58">
        <v>13947.43</v>
      </c>
      <c r="K25" s="58">
        <v>13947.43</v>
      </c>
      <c r="L25" s="58">
        <v>13985.83</v>
      </c>
      <c r="M25" s="58">
        <v>13985.83</v>
      </c>
      <c r="N25" s="58">
        <v>13985.83</v>
      </c>
      <c r="O25" s="58">
        <v>13985.83</v>
      </c>
      <c r="P25" s="58">
        <v>13985.83</v>
      </c>
      <c r="Q25" s="58">
        <v>25102.83</v>
      </c>
      <c r="R25" s="59"/>
      <c r="S25" s="60">
        <f t="shared" si="0"/>
        <v>178704.33000000002</v>
      </c>
      <c r="T25" s="59">
        <f t="shared" si="1"/>
        <v>-3700.820000000007</v>
      </c>
    </row>
    <row r="26" spans="1:20" ht="31.5" customHeight="1">
      <c r="A26" s="54" t="s">
        <v>133</v>
      </c>
      <c r="B26" s="84" t="s">
        <v>71</v>
      </c>
      <c r="C26" s="56" t="s">
        <v>52</v>
      </c>
      <c r="D26" s="57"/>
      <c r="E26" s="64">
        <v>175003.51</v>
      </c>
      <c r="F26" s="58">
        <v>13076.16</v>
      </c>
      <c r="G26" s="58">
        <v>13947.43</v>
      </c>
      <c r="H26" s="58">
        <v>14806.47</v>
      </c>
      <c r="I26" s="58">
        <v>13947.43</v>
      </c>
      <c r="J26" s="58">
        <v>13947.43</v>
      </c>
      <c r="K26" s="58">
        <v>13947.43</v>
      </c>
      <c r="L26" s="58">
        <v>13985.83</v>
      </c>
      <c r="M26" s="58">
        <v>13985.83</v>
      </c>
      <c r="N26" s="58">
        <v>13985.83</v>
      </c>
      <c r="O26" s="58">
        <v>13985.83</v>
      </c>
      <c r="P26" s="58">
        <v>13985.83</v>
      </c>
      <c r="Q26" s="58">
        <v>25102.83</v>
      </c>
      <c r="R26" s="59"/>
      <c r="S26" s="60">
        <f t="shared" si="0"/>
        <v>178704.33000000002</v>
      </c>
      <c r="T26" s="59">
        <f t="shared" si="1"/>
        <v>-3700.820000000007</v>
      </c>
    </row>
    <row r="27" spans="1:20" ht="31.5" customHeight="1">
      <c r="A27" s="54" t="s">
        <v>47</v>
      </c>
      <c r="B27" s="84" t="s">
        <v>120</v>
      </c>
      <c r="C27" s="56" t="s">
        <v>64</v>
      </c>
      <c r="D27" s="57"/>
      <c r="E27" s="64">
        <v>442702.87</v>
      </c>
      <c r="F27" s="58">
        <v>32465.5</v>
      </c>
      <c r="G27" s="58">
        <v>34489.29</v>
      </c>
      <c r="H27" s="58">
        <v>36484.67</v>
      </c>
      <c r="I27" s="58">
        <v>34489.29</v>
      </c>
      <c r="J27" s="58">
        <v>34489.29</v>
      </c>
      <c r="K27" s="58">
        <v>60335.29</v>
      </c>
      <c r="L27" s="58">
        <v>34701.69</v>
      </c>
      <c r="M27" s="58">
        <v>34846.09</v>
      </c>
      <c r="N27" s="58">
        <v>34701.69</v>
      </c>
      <c r="O27" s="58">
        <v>47107.77</v>
      </c>
      <c r="P27" s="58">
        <v>34745.01</v>
      </c>
      <c r="Q27" s="58">
        <v>34701.69</v>
      </c>
      <c r="R27" s="59"/>
      <c r="S27" s="60">
        <f aca="true" t="shared" si="2" ref="S27:S47">SUM(F27:Q27)</f>
        <v>453557.27</v>
      </c>
      <c r="T27" s="59">
        <f aca="true" t="shared" si="3" ref="T27:T47">E27-S27</f>
        <v>-10854.400000000023</v>
      </c>
    </row>
    <row r="28" spans="1:20" ht="31.5" customHeight="1">
      <c r="A28" s="54" t="s">
        <v>47</v>
      </c>
      <c r="B28" s="84" t="s">
        <v>83</v>
      </c>
      <c r="C28" s="56" t="s">
        <v>52</v>
      </c>
      <c r="D28" s="57"/>
      <c r="E28" s="64">
        <v>245693.19</v>
      </c>
      <c r="F28" s="58">
        <v>17972.15</v>
      </c>
      <c r="G28" s="58">
        <v>19141.42</v>
      </c>
      <c r="H28" s="58">
        <v>20294.28</v>
      </c>
      <c r="I28" s="58">
        <v>19141.42</v>
      </c>
      <c r="J28" s="58">
        <v>19141.42</v>
      </c>
      <c r="K28" s="58">
        <v>19141.42</v>
      </c>
      <c r="L28" s="58">
        <v>34148.62</v>
      </c>
      <c r="M28" s="58">
        <v>19217.62</v>
      </c>
      <c r="N28" s="58">
        <v>19217.62</v>
      </c>
      <c r="O28" s="58">
        <v>19217.62</v>
      </c>
      <c r="P28" s="58">
        <v>19217.62</v>
      </c>
      <c r="Q28" s="58">
        <v>19217.62</v>
      </c>
      <c r="R28" s="59"/>
      <c r="S28" s="60">
        <f t="shared" si="2"/>
        <v>245068.82999999996</v>
      </c>
      <c r="T28" s="59">
        <f t="shared" si="3"/>
        <v>624.3600000000442</v>
      </c>
    </row>
    <row r="29" spans="1:20" ht="31.5" customHeight="1">
      <c r="A29" s="54" t="s">
        <v>47</v>
      </c>
      <c r="B29" s="84" t="s">
        <v>84</v>
      </c>
      <c r="C29" s="56" t="s">
        <v>81</v>
      </c>
      <c r="D29" s="57"/>
      <c r="E29" s="64">
        <v>891912.97</v>
      </c>
      <c r="F29" s="58">
        <v>65401.35</v>
      </c>
      <c r="G29" s="58">
        <v>110893.31</v>
      </c>
      <c r="H29" s="58">
        <v>75133.56</v>
      </c>
      <c r="I29" s="58">
        <v>69847.44</v>
      </c>
      <c r="J29" s="58">
        <v>69847.44</v>
      </c>
      <c r="K29" s="58">
        <v>69847.44</v>
      </c>
      <c r="L29" s="58">
        <v>71047.83</v>
      </c>
      <c r="M29" s="58">
        <v>71047.83</v>
      </c>
      <c r="N29" s="58">
        <v>71047.83</v>
      </c>
      <c r="O29" s="58">
        <v>71047.83</v>
      </c>
      <c r="P29" s="58">
        <v>71047.83</v>
      </c>
      <c r="Q29" s="58">
        <v>71871.41</v>
      </c>
      <c r="R29" s="59"/>
      <c r="S29" s="60">
        <f t="shared" si="2"/>
        <v>888081.0999999999</v>
      </c>
      <c r="T29" s="59">
        <f t="shared" si="3"/>
        <v>3831.8700000001118</v>
      </c>
    </row>
    <row r="30" spans="1:20" ht="31.5" customHeight="1">
      <c r="A30" s="168" t="s">
        <v>47</v>
      </c>
      <c r="B30" s="169" t="s">
        <v>169</v>
      </c>
      <c r="C30" s="170" t="s">
        <v>64</v>
      </c>
      <c r="D30" s="57"/>
      <c r="E30" s="64">
        <v>298206</v>
      </c>
      <c r="F30" s="58">
        <v>19506.64</v>
      </c>
      <c r="G30" s="58">
        <v>20872.19</v>
      </c>
      <c r="H30" s="58">
        <v>21800.01</v>
      </c>
      <c r="I30" s="58">
        <v>20872.19</v>
      </c>
      <c r="J30" s="58">
        <v>30516.82</v>
      </c>
      <c r="K30" s="58">
        <v>0</v>
      </c>
      <c r="L30" s="58">
        <v>0</v>
      </c>
      <c r="M30" s="58">
        <v>0</v>
      </c>
      <c r="N30" s="58">
        <v>0</v>
      </c>
      <c r="O30" s="58">
        <v>0</v>
      </c>
      <c r="P30" s="172">
        <v>22643.992</v>
      </c>
      <c r="Q30" s="58">
        <v>22643.99</v>
      </c>
      <c r="R30" s="59"/>
      <c r="S30" s="60">
        <f t="shared" si="2"/>
        <v>158855.832</v>
      </c>
      <c r="T30" s="59">
        <f t="shared" si="3"/>
        <v>139350.168</v>
      </c>
    </row>
    <row r="31" spans="1:20" ht="31.5" customHeight="1">
      <c r="A31" s="54" t="s">
        <v>47</v>
      </c>
      <c r="B31" s="84" t="s">
        <v>86</v>
      </c>
      <c r="C31" s="56" t="s">
        <v>52</v>
      </c>
      <c r="D31" s="57"/>
      <c r="E31" s="64">
        <v>244482.59</v>
      </c>
      <c r="F31" s="58">
        <v>17801.2</v>
      </c>
      <c r="G31" s="58">
        <v>19048.27</v>
      </c>
      <c r="H31" s="58">
        <v>20277.83</v>
      </c>
      <c r="I31" s="58">
        <v>19048.27</v>
      </c>
      <c r="J31" s="58">
        <v>19048.27</v>
      </c>
      <c r="K31" s="58">
        <v>19048.27</v>
      </c>
      <c r="L31" s="58">
        <v>19048.27</v>
      </c>
      <c r="M31" s="58">
        <v>19048.27</v>
      </c>
      <c r="N31" s="58">
        <v>19048.27</v>
      </c>
      <c r="O31" s="58">
        <v>19048.27</v>
      </c>
      <c r="P31" s="58">
        <v>34964.27</v>
      </c>
      <c r="Q31" s="58">
        <v>19048.27</v>
      </c>
      <c r="R31" s="59"/>
      <c r="S31" s="60">
        <f t="shared" si="2"/>
        <v>244477.72999999995</v>
      </c>
      <c r="T31" s="59">
        <f t="shared" si="3"/>
        <v>4.860000000044238</v>
      </c>
    </row>
    <row r="32" spans="1:20" ht="31.5" customHeight="1">
      <c r="A32" s="54" t="s">
        <v>47</v>
      </c>
      <c r="B32" s="84" t="s">
        <v>87</v>
      </c>
      <c r="C32" s="56" t="s">
        <v>63</v>
      </c>
      <c r="D32" s="57"/>
      <c r="E32" s="64">
        <v>152606.95</v>
      </c>
      <c r="F32" s="58">
        <v>11134.36</v>
      </c>
      <c r="G32" s="58">
        <v>11539.55</v>
      </c>
      <c r="H32" s="58">
        <v>11934.13</v>
      </c>
      <c r="I32" s="58">
        <v>11539.55</v>
      </c>
      <c r="J32" s="58">
        <v>11539.55</v>
      </c>
      <c r="K32" s="58">
        <v>11539.55</v>
      </c>
      <c r="L32" s="58">
        <v>21168.34</v>
      </c>
      <c r="M32" s="58">
        <v>11817.2</v>
      </c>
      <c r="N32" s="58">
        <v>10869.3</v>
      </c>
      <c r="O32" s="58">
        <v>11817.2</v>
      </c>
      <c r="P32" s="58">
        <v>11343.25</v>
      </c>
      <c r="Q32" s="58">
        <v>11817.2</v>
      </c>
      <c r="R32" s="59"/>
      <c r="S32" s="60">
        <f t="shared" si="2"/>
        <v>148059.18</v>
      </c>
      <c r="T32" s="59">
        <f t="shared" si="3"/>
        <v>4547.770000000019</v>
      </c>
    </row>
    <row r="33" spans="1:20" ht="31.5" customHeight="1">
      <c r="A33" s="54" t="s">
        <v>47</v>
      </c>
      <c r="B33" s="84" t="s">
        <v>88</v>
      </c>
      <c r="C33" s="56" t="s">
        <v>63</v>
      </c>
      <c r="D33" s="57"/>
      <c r="E33" s="64">
        <v>149122.35</v>
      </c>
      <c r="F33" s="58">
        <v>10880.64</v>
      </c>
      <c r="G33" s="58">
        <v>11267.87</v>
      </c>
      <c r="H33" s="58">
        <v>11644.75</v>
      </c>
      <c r="I33" s="58">
        <v>11539.55</v>
      </c>
      <c r="J33" s="58">
        <v>11539.55</v>
      </c>
      <c r="K33" s="58">
        <v>11539.55</v>
      </c>
      <c r="L33" s="58">
        <v>21181.55</v>
      </c>
      <c r="M33" s="58">
        <v>11539.55</v>
      </c>
      <c r="N33" s="58">
        <v>11539.55</v>
      </c>
      <c r="O33" s="58">
        <v>11539.55</v>
      </c>
      <c r="P33" s="58">
        <v>11539.55</v>
      </c>
      <c r="Q33" s="58">
        <v>11539.55</v>
      </c>
      <c r="R33" s="59"/>
      <c r="S33" s="60">
        <f t="shared" si="2"/>
        <v>147291.21</v>
      </c>
      <c r="T33" s="59">
        <f t="shared" si="3"/>
        <v>1831.140000000014</v>
      </c>
    </row>
    <row r="34" spans="1:20" ht="31.5" customHeight="1">
      <c r="A34" s="54" t="s">
        <v>47</v>
      </c>
      <c r="B34" s="84" t="s">
        <v>89</v>
      </c>
      <c r="C34" s="56" t="s">
        <v>52</v>
      </c>
      <c r="D34" s="57"/>
      <c r="E34" s="64">
        <v>281990.54</v>
      </c>
      <c r="F34" s="58">
        <v>20666.88</v>
      </c>
      <c r="G34" s="58">
        <v>22024.76</v>
      </c>
      <c r="H34" s="58">
        <v>23364.36</v>
      </c>
      <c r="I34" s="58">
        <v>22024.76</v>
      </c>
      <c r="J34" s="58">
        <v>22024.76</v>
      </c>
      <c r="K34" s="58">
        <v>22024.76</v>
      </c>
      <c r="L34" s="58">
        <v>22100.96</v>
      </c>
      <c r="M34" s="58">
        <v>22100.96</v>
      </c>
      <c r="N34" s="58">
        <v>22100.96</v>
      </c>
      <c r="O34" s="58">
        <v>22100.96</v>
      </c>
      <c r="P34" s="58">
        <v>38728.96</v>
      </c>
      <c r="Q34" s="58">
        <v>22100.96</v>
      </c>
      <c r="R34" s="59"/>
      <c r="S34" s="60">
        <f t="shared" si="2"/>
        <v>281364.04</v>
      </c>
      <c r="T34" s="59">
        <f t="shared" si="3"/>
        <v>626.5</v>
      </c>
    </row>
    <row r="35" spans="1:20" ht="31.5" customHeight="1">
      <c r="A35" s="54" t="s">
        <v>47</v>
      </c>
      <c r="B35" s="84" t="s">
        <v>121</v>
      </c>
      <c r="C35" s="56" t="s">
        <v>52</v>
      </c>
      <c r="D35" s="57"/>
      <c r="E35" s="64">
        <v>195134.06</v>
      </c>
      <c r="F35" s="58">
        <v>14351.94</v>
      </c>
      <c r="G35" s="58">
        <v>15202.86</v>
      </c>
      <c r="H35" s="58">
        <v>16041.84</v>
      </c>
      <c r="I35" s="58">
        <v>15202.86</v>
      </c>
      <c r="J35" s="58">
        <v>15202.86</v>
      </c>
      <c r="K35" s="58">
        <v>26058.86</v>
      </c>
      <c r="L35" s="58">
        <v>15689.23</v>
      </c>
      <c r="M35" s="58">
        <v>15689.23</v>
      </c>
      <c r="N35" s="58">
        <v>15689.23</v>
      </c>
      <c r="O35" s="58">
        <v>15689.23</v>
      </c>
      <c r="P35" s="58">
        <v>15689.23</v>
      </c>
      <c r="Q35" s="58">
        <v>15689.23</v>
      </c>
      <c r="R35" s="59"/>
      <c r="S35" s="60">
        <f t="shared" si="2"/>
        <v>196196.60000000003</v>
      </c>
      <c r="T35" s="59">
        <f t="shared" si="3"/>
        <v>-1062.5400000000373</v>
      </c>
    </row>
    <row r="36" spans="1:20" ht="31.5" customHeight="1">
      <c r="A36" s="54" t="s">
        <v>47</v>
      </c>
      <c r="B36" s="84" t="s">
        <v>90</v>
      </c>
      <c r="C36" s="56" t="s">
        <v>52</v>
      </c>
      <c r="D36" s="57"/>
      <c r="E36" s="64">
        <v>225916.63</v>
      </c>
      <c r="F36" s="58">
        <v>18261.77</v>
      </c>
      <c r="G36" s="58">
        <v>19341.29</v>
      </c>
      <c r="H36" s="58">
        <v>20405.65</v>
      </c>
      <c r="I36" s="58">
        <v>19341.29</v>
      </c>
      <c r="J36" s="58">
        <v>19341.29</v>
      </c>
      <c r="K36" s="58">
        <v>19341.29</v>
      </c>
      <c r="L36" s="58">
        <v>33296.09</v>
      </c>
      <c r="M36" s="58">
        <v>19511.09</v>
      </c>
      <c r="N36" s="58">
        <v>19511.09</v>
      </c>
      <c r="O36" s="58">
        <v>19511.09</v>
      </c>
      <c r="P36" s="58">
        <v>19511.09</v>
      </c>
      <c r="Q36" s="58">
        <v>19511.09</v>
      </c>
      <c r="R36" s="59"/>
      <c r="S36" s="60">
        <f t="shared" si="2"/>
        <v>246884.12</v>
      </c>
      <c r="T36" s="59">
        <f t="shared" si="3"/>
        <v>-20967.48999999999</v>
      </c>
    </row>
    <row r="37" spans="1:20" ht="31.5" customHeight="1">
      <c r="A37" s="54" t="s">
        <v>47</v>
      </c>
      <c r="B37" s="84" t="s">
        <v>127</v>
      </c>
      <c r="C37" s="56" t="s">
        <v>52</v>
      </c>
      <c r="D37" s="57"/>
      <c r="E37" s="64">
        <v>222689.17</v>
      </c>
      <c r="F37" s="58">
        <v>16321.56</v>
      </c>
      <c r="G37" s="58">
        <v>17349.61</v>
      </c>
      <c r="H37" s="58">
        <v>18363.23</v>
      </c>
      <c r="I37" s="58">
        <v>17349.61</v>
      </c>
      <c r="J37" s="58">
        <v>17349.61</v>
      </c>
      <c r="K37" s="58">
        <v>30470.61</v>
      </c>
      <c r="L37" s="58">
        <v>17448.01</v>
      </c>
      <c r="M37" s="58">
        <v>17448.01</v>
      </c>
      <c r="N37" s="58">
        <v>17448.01</v>
      </c>
      <c r="O37" s="58">
        <v>17448.01</v>
      </c>
      <c r="P37" s="58">
        <v>17448.01</v>
      </c>
      <c r="Q37" s="58">
        <v>17448.01</v>
      </c>
      <c r="R37" s="59"/>
      <c r="S37" s="60">
        <f>SUM(F37:Q37)</f>
        <v>221892.29000000004</v>
      </c>
      <c r="T37" s="59">
        <f>E37-S37</f>
        <v>796.8799999999756</v>
      </c>
    </row>
    <row r="38" spans="1:20" ht="31.5" customHeight="1">
      <c r="A38" s="54" t="s">
        <v>49</v>
      </c>
      <c r="B38" s="84" t="s">
        <v>91</v>
      </c>
      <c r="C38" s="56" t="s">
        <v>64</v>
      </c>
      <c r="D38" s="57"/>
      <c r="E38" s="64">
        <v>334019.59</v>
      </c>
      <c r="F38" s="58">
        <v>24448.07</v>
      </c>
      <c r="G38" s="58">
        <v>26023.06</v>
      </c>
      <c r="H38" s="58">
        <v>27575.94</v>
      </c>
      <c r="I38" s="58">
        <v>46130.06</v>
      </c>
      <c r="J38" s="58">
        <v>26596.32</v>
      </c>
      <c r="K38" s="58">
        <v>26596.32</v>
      </c>
      <c r="L38" s="58">
        <v>26770.92</v>
      </c>
      <c r="M38" s="58">
        <v>26770.92</v>
      </c>
      <c r="N38" s="58">
        <v>26770.92</v>
      </c>
      <c r="O38" s="58">
        <v>26770.92</v>
      </c>
      <c r="P38" s="58">
        <v>26770.92</v>
      </c>
      <c r="Q38" s="58">
        <v>26770.92</v>
      </c>
      <c r="R38" s="59"/>
      <c r="S38" s="60">
        <f t="shared" si="2"/>
        <v>337995.2899999999</v>
      </c>
      <c r="T38" s="59">
        <f t="shared" si="3"/>
        <v>-3975.699999999895</v>
      </c>
    </row>
    <row r="39" spans="1:20" ht="31.5" customHeight="1">
      <c r="A39" s="54" t="s">
        <v>49</v>
      </c>
      <c r="B39" s="84" t="s">
        <v>92</v>
      </c>
      <c r="C39" s="56" t="s">
        <v>52</v>
      </c>
      <c r="D39" s="57"/>
      <c r="E39" s="64">
        <v>248287.12</v>
      </c>
      <c r="F39" s="58">
        <v>18315.17</v>
      </c>
      <c r="G39" s="58">
        <v>32519.98</v>
      </c>
      <c r="H39" s="58">
        <v>20468.36</v>
      </c>
      <c r="I39" s="58">
        <v>19398.98</v>
      </c>
      <c r="J39" s="58">
        <v>19398.98</v>
      </c>
      <c r="K39" s="58">
        <v>19448.98</v>
      </c>
      <c r="L39" s="58">
        <v>19568.78</v>
      </c>
      <c r="M39" s="58">
        <v>19568.78</v>
      </c>
      <c r="N39" s="58">
        <v>19568.78</v>
      </c>
      <c r="O39" s="58">
        <v>19568.78</v>
      </c>
      <c r="P39" s="58">
        <v>19568.78</v>
      </c>
      <c r="Q39" s="58">
        <v>19568.78</v>
      </c>
      <c r="R39" s="59"/>
      <c r="S39" s="60">
        <f t="shared" si="2"/>
        <v>246963.12999999998</v>
      </c>
      <c r="T39" s="59">
        <f t="shared" si="3"/>
        <v>1323.9900000000198</v>
      </c>
    </row>
    <row r="40" spans="1:20" ht="31.5" customHeight="1">
      <c r="A40" s="54" t="s">
        <v>49</v>
      </c>
      <c r="B40" s="166" t="s">
        <v>148</v>
      </c>
      <c r="C40" s="56" t="s">
        <v>63</v>
      </c>
      <c r="D40" s="57"/>
      <c r="E40" s="64">
        <v>150248</v>
      </c>
      <c r="F40" s="58">
        <v>0</v>
      </c>
      <c r="G40" s="58">
        <v>10598.2</v>
      </c>
      <c r="H40" s="58">
        <v>11475.4</v>
      </c>
      <c r="I40" s="58">
        <v>11526.86</v>
      </c>
      <c r="J40" s="58">
        <v>11526.86</v>
      </c>
      <c r="K40" s="58">
        <v>11526.86</v>
      </c>
      <c r="L40" s="58">
        <v>11530.46</v>
      </c>
      <c r="M40" s="58">
        <v>13258.46</v>
      </c>
      <c r="N40" s="58">
        <v>12394.16</v>
      </c>
      <c r="O40" s="58">
        <v>12394.16</v>
      </c>
      <c r="P40" s="58">
        <v>12394.46</v>
      </c>
      <c r="Q40" s="58">
        <v>12394.46</v>
      </c>
      <c r="R40" s="59"/>
      <c r="S40" s="60">
        <f t="shared" si="2"/>
        <v>131020.34</v>
      </c>
      <c r="T40" s="59">
        <f t="shared" si="3"/>
        <v>19227.660000000003</v>
      </c>
    </row>
    <row r="41" spans="1:20" ht="31.5" customHeight="1">
      <c r="A41" s="168" t="s">
        <v>49</v>
      </c>
      <c r="B41" s="169" t="s">
        <v>94</v>
      </c>
      <c r="C41" s="170" t="s">
        <v>52</v>
      </c>
      <c r="D41" s="57"/>
      <c r="E41" s="64">
        <v>245354.21</v>
      </c>
      <c r="F41" s="58">
        <v>17945.75</v>
      </c>
      <c r="G41" s="58">
        <v>19115.02</v>
      </c>
      <c r="H41" s="58">
        <v>20267.88</v>
      </c>
      <c r="I41" s="58">
        <v>19115.02</v>
      </c>
      <c r="J41" s="58">
        <v>19115.02</v>
      </c>
      <c r="K41" s="58">
        <v>34046.02</v>
      </c>
      <c r="L41" s="58">
        <v>19213.42</v>
      </c>
      <c r="M41" s="58">
        <v>19221.82</v>
      </c>
      <c r="N41" s="58">
        <v>19217.62</v>
      </c>
      <c r="O41" s="58">
        <v>19217.62</v>
      </c>
      <c r="P41" s="58">
        <v>19217.62</v>
      </c>
      <c r="Q41" s="58">
        <v>19217.62</v>
      </c>
      <c r="R41" s="59"/>
      <c r="S41" s="60">
        <f t="shared" si="2"/>
        <v>244910.43</v>
      </c>
      <c r="T41" s="59">
        <f t="shared" si="3"/>
        <v>443.77999999999884</v>
      </c>
    </row>
    <row r="42" spans="1:20" ht="31.5" customHeight="1">
      <c r="A42" s="54" t="s">
        <v>132</v>
      </c>
      <c r="B42" s="84" t="s">
        <v>95</v>
      </c>
      <c r="C42" s="56" t="s">
        <v>64</v>
      </c>
      <c r="D42" s="57"/>
      <c r="E42" s="64">
        <v>364657.16</v>
      </c>
      <c r="F42" s="58">
        <v>26796.84</v>
      </c>
      <c r="G42" s="58">
        <v>28408.92</v>
      </c>
      <c r="H42" s="58">
        <v>29998.38</v>
      </c>
      <c r="I42" s="58">
        <v>48994.92</v>
      </c>
      <c r="J42" s="58">
        <v>29449.11</v>
      </c>
      <c r="K42" s="58">
        <v>27964.54</v>
      </c>
      <c r="L42" s="58">
        <v>27951.34</v>
      </c>
      <c r="M42" s="58">
        <v>4929.8</v>
      </c>
      <c r="N42" s="58">
        <v>3917.86</v>
      </c>
      <c r="O42" s="58">
        <v>3917.86</v>
      </c>
      <c r="P42" s="58">
        <v>1893.99</v>
      </c>
      <c r="Q42" s="58">
        <v>0</v>
      </c>
      <c r="R42" s="59"/>
      <c r="S42" s="60">
        <f t="shared" si="2"/>
        <v>234223.55999999994</v>
      </c>
      <c r="T42" s="59">
        <f t="shared" si="3"/>
        <v>130433.60000000003</v>
      </c>
    </row>
    <row r="43" spans="1:20" ht="31.5" customHeight="1">
      <c r="A43" s="54" t="s">
        <v>80</v>
      </c>
      <c r="B43" s="63" t="s">
        <v>96</v>
      </c>
      <c r="C43" s="56" t="s">
        <v>63</v>
      </c>
      <c r="D43" s="62"/>
      <c r="E43" s="64">
        <v>143699.37</v>
      </c>
      <c r="F43" s="58">
        <v>10269.31</v>
      </c>
      <c r="G43" s="58">
        <v>11539.55</v>
      </c>
      <c r="H43" s="58">
        <v>11069.08</v>
      </c>
      <c r="I43" s="58">
        <v>11076.74</v>
      </c>
      <c r="J43" s="58">
        <v>11539.55</v>
      </c>
      <c r="K43" s="58">
        <v>11539.55</v>
      </c>
      <c r="L43" s="58">
        <v>11539.55</v>
      </c>
      <c r="M43" s="58">
        <v>20864.55</v>
      </c>
      <c r="N43" s="58">
        <v>9688.29</v>
      </c>
      <c r="O43" s="58">
        <v>11539.55</v>
      </c>
      <c r="P43" s="58">
        <v>11817.2</v>
      </c>
      <c r="Q43" s="58">
        <v>11817.2</v>
      </c>
      <c r="R43" s="59">
        <f>D43-E43</f>
        <v>-143699.37</v>
      </c>
      <c r="S43" s="60">
        <f t="shared" si="2"/>
        <v>144300.12000000002</v>
      </c>
      <c r="T43" s="59">
        <f t="shared" si="3"/>
        <v>-600.7500000000291</v>
      </c>
    </row>
    <row r="44" spans="1:20" ht="31.5" customHeight="1">
      <c r="A44" s="54" t="s">
        <v>132</v>
      </c>
      <c r="B44" s="84" t="s">
        <v>97</v>
      </c>
      <c r="C44" s="56" t="s">
        <v>52</v>
      </c>
      <c r="D44" s="57"/>
      <c r="E44" s="64">
        <v>239653.38</v>
      </c>
      <c r="F44" s="58">
        <v>17642.76</v>
      </c>
      <c r="G44" s="58">
        <v>18670.81</v>
      </c>
      <c r="H44" s="58">
        <v>19684.43</v>
      </c>
      <c r="I44" s="58">
        <v>31791.81</v>
      </c>
      <c r="J44" s="58">
        <v>18670.81</v>
      </c>
      <c r="K44" s="58">
        <v>23853.61</v>
      </c>
      <c r="L44" s="58">
        <v>18909.01</v>
      </c>
      <c r="M44" s="58">
        <v>18909.01</v>
      </c>
      <c r="N44" s="58">
        <v>23055.25</v>
      </c>
      <c r="O44" s="58">
        <v>18909.01</v>
      </c>
      <c r="P44" s="58">
        <v>18909.01</v>
      </c>
      <c r="Q44" s="58">
        <v>23469.87</v>
      </c>
      <c r="R44" s="59"/>
      <c r="S44" s="60">
        <f t="shared" si="2"/>
        <v>252475.39</v>
      </c>
      <c r="T44" s="59">
        <f t="shared" si="3"/>
        <v>-12822.01000000001</v>
      </c>
    </row>
    <row r="45" spans="1:20" ht="31.5" customHeight="1">
      <c r="A45" s="54" t="s">
        <v>50</v>
      </c>
      <c r="B45" s="84" t="s">
        <v>122</v>
      </c>
      <c r="C45" s="56" t="s">
        <v>63</v>
      </c>
      <c r="D45" s="57"/>
      <c r="E45" s="64">
        <v>162804.01</v>
      </c>
      <c r="F45" s="58">
        <v>11979.94</v>
      </c>
      <c r="G45" s="58">
        <v>21665.66</v>
      </c>
      <c r="H45" s="58">
        <v>13632.42</v>
      </c>
      <c r="I45" s="58">
        <v>12938.58</v>
      </c>
      <c r="J45" s="58">
        <v>12938.58</v>
      </c>
      <c r="K45" s="58">
        <v>12938.58</v>
      </c>
      <c r="L45" s="58">
        <v>13017.78</v>
      </c>
      <c r="M45" s="58">
        <v>13017.78</v>
      </c>
      <c r="N45" s="58">
        <v>13017.78</v>
      </c>
      <c r="O45" s="58">
        <v>13017.78</v>
      </c>
      <c r="P45" s="58">
        <v>13017.78</v>
      </c>
      <c r="Q45" s="58">
        <v>13017.78</v>
      </c>
      <c r="R45" s="59"/>
      <c r="S45" s="60">
        <f t="shared" si="2"/>
        <v>164200.44</v>
      </c>
      <c r="T45" s="59">
        <f t="shared" si="3"/>
        <v>-1396.429999999993</v>
      </c>
    </row>
    <row r="46" spans="1:20" ht="31.5" customHeight="1">
      <c r="A46" s="54" t="s">
        <v>50</v>
      </c>
      <c r="B46" s="84" t="s">
        <v>72</v>
      </c>
      <c r="C46" s="56" t="s">
        <v>64</v>
      </c>
      <c r="D46" s="57"/>
      <c r="E46" s="64">
        <v>308866.03</v>
      </c>
      <c r="F46" s="58">
        <v>22489.07</v>
      </c>
      <c r="G46" s="58">
        <v>24064.06</v>
      </c>
      <c r="H46" s="58">
        <v>25616.94</v>
      </c>
      <c r="I46" s="58">
        <v>24064.06</v>
      </c>
      <c r="J46" s="58">
        <v>24064.06</v>
      </c>
      <c r="K46" s="58">
        <v>24511.7</v>
      </c>
      <c r="L46" s="58">
        <v>24064.06</v>
      </c>
      <c r="M46" s="58">
        <v>24865.48</v>
      </c>
      <c r="N46" s="58">
        <v>44171.06</v>
      </c>
      <c r="O46" s="58">
        <v>25431.52</v>
      </c>
      <c r="P46" s="58">
        <v>24637.32</v>
      </c>
      <c r="Q46" s="58">
        <v>26596.71</v>
      </c>
      <c r="R46" s="59"/>
      <c r="S46" s="60">
        <f t="shared" si="2"/>
        <v>314576.04000000004</v>
      </c>
      <c r="T46" s="59">
        <f t="shared" si="3"/>
        <v>-5710.010000000009</v>
      </c>
    </row>
    <row r="47" spans="1:20" ht="31.5" customHeight="1">
      <c r="A47" s="54" t="s">
        <v>50</v>
      </c>
      <c r="B47" s="61" t="s">
        <v>73</v>
      </c>
      <c r="C47" s="56" t="s">
        <v>52</v>
      </c>
      <c r="D47" s="62"/>
      <c r="E47" s="64">
        <v>240749.06</v>
      </c>
      <c r="F47" s="58">
        <v>17694.26</v>
      </c>
      <c r="G47" s="58">
        <v>18755.82</v>
      </c>
      <c r="H47" s="58">
        <v>19802.48</v>
      </c>
      <c r="I47" s="58">
        <v>18755.82</v>
      </c>
      <c r="J47" s="58">
        <v>32310.82</v>
      </c>
      <c r="K47" s="58">
        <v>18755.82</v>
      </c>
      <c r="L47" s="58">
        <v>18907.02</v>
      </c>
      <c r="M47" s="58">
        <v>18907.02</v>
      </c>
      <c r="N47" s="58">
        <v>18907.02</v>
      </c>
      <c r="O47" s="58">
        <v>18907.02</v>
      </c>
      <c r="P47" s="58">
        <v>18907.02</v>
      </c>
      <c r="Q47" s="58">
        <v>18907.02</v>
      </c>
      <c r="R47" s="59">
        <f aca="true" t="shared" si="4" ref="R47:R58">D47-E47</f>
        <v>-240749.06</v>
      </c>
      <c r="S47" s="60">
        <f t="shared" si="2"/>
        <v>239517.13999999996</v>
      </c>
      <c r="T47" s="59">
        <f t="shared" si="3"/>
        <v>1231.920000000042</v>
      </c>
    </row>
    <row r="48" spans="1:20" ht="31.5" customHeight="1">
      <c r="A48" s="54" t="s">
        <v>67</v>
      </c>
      <c r="B48" s="171" t="s">
        <v>163</v>
      </c>
      <c r="C48" s="56" t="s">
        <v>64</v>
      </c>
      <c r="D48" s="62"/>
      <c r="E48" s="64">
        <v>339553.67</v>
      </c>
      <c r="F48" s="58">
        <v>0</v>
      </c>
      <c r="G48" s="58">
        <v>0</v>
      </c>
      <c r="H48" s="58" t="s">
        <v>145</v>
      </c>
      <c r="I48" s="58">
        <v>0</v>
      </c>
      <c r="J48" s="58">
        <v>0</v>
      </c>
      <c r="K48" s="58">
        <v>29696.57</v>
      </c>
      <c r="L48" s="58">
        <v>29917.97</v>
      </c>
      <c r="M48" s="58">
        <v>29917.97</v>
      </c>
      <c r="N48" s="58">
        <v>29375.16</v>
      </c>
      <c r="O48" s="58">
        <v>30473.91</v>
      </c>
      <c r="P48" s="58">
        <v>29917.97</v>
      </c>
      <c r="Q48" s="58">
        <v>31433.75</v>
      </c>
      <c r="R48" s="59">
        <f t="shared" si="4"/>
        <v>-339553.67</v>
      </c>
      <c r="S48" s="60">
        <f aca="true" t="shared" si="5" ref="S48:S53">SUM(F48:Q48)</f>
        <v>210733.30000000002</v>
      </c>
      <c r="T48" s="59">
        <f aca="true" t="shared" si="6" ref="T48:T53">E48-S48</f>
        <v>128820.36999999997</v>
      </c>
    </row>
    <row r="49" spans="1:20" ht="31.5" customHeight="1">
      <c r="A49" s="54" t="s">
        <v>48</v>
      </c>
      <c r="B49" s="61" t="s">
        <v>74</v>
      </c>
      <c r="C49" s="56" t="s">
        <v>52</v>
      </c>
      <c r="D49" s="62"/>
      <c r="E49" s="64">
        <v>229360.71</v>
      </c>
      <c r="F49" s="58">
        <v>16700.15</v>
      </c>
      <c r="G49" s="58">
        <v>17869.42</v>
      </c>
      <c r="H49" s="58">
        <v>20226.6</v>
      </c>
      <c r="I49" s="58">
        <v>19073.74</v>
      </c>
      <c r="J49" s="58">
        <v>32800.42</v>
      </c>
      <c r="K49" s="58">
        <v>35886.62</v>
      </c>
      <c r="L49" s="58">
        <v>17869.42</v>
      </c>
      <c r="M49" s="58">
        <v>17869.42</v>
      </c>
      <c r="N49" s="58">
        <v>17869.42</v>
      </c>
      <c r="O49" s="58">
        <v>17869.42</v>
      </c>
      <c r="P49" s="58">
        <v>17869.42</v>
      </c>
      <c r="Q49" s="58">
        <v>17869.42</v>
      </c>
      <c r="R49" s="59">
        <f t="shared" si="4"/>
        <v>-229360.71</v>
      </c>
      <c r="S49" s="60">
        <f t="shared" si="5"/>
        <v>249773.4699999999</v>
      </c>
      <c r="T49" s="59">
        <f t="shared" si="6"/>
        <v>-20412.759999999922</v>
      </c>
    </row>
    <row r="50" spans="1:20" ht="31.5" customHeight="1">
      <c r="A50" s="54" t="s">
        <v>48</v>
      </c>
      <c r="B50" s="61" t="s">
        <v>75</v>
      </c>
      <c r="C50" s="56" t="s">
        <v>64</v>
      </c>
      <c r="D50" s="62"/>
      <c r="E50" s="64">
        <v>371788.62</v>
      </c>
      <c r="F50" s="58">
        <v>27537.11</v>
      </c>
      <c r="G50" s="58">
        <v>29309.57</v>
      </c>
      <c r="H50" s="58">
        <v>31057.15</v>
      </c>
      <c r="I50" s="58">
        <v>29309.57</v>
      </c>
      <c r="J50" s="58">
        <v>29309.57</v>
      </c>
      <c r="K50" s="58">
        <v>29309.57</v>
      </c>
      <c r="L50" s="58">
        <v>29484.77</v>
      </c>
      <c r="M50" s="58">
        <v>29484.77</v>
      </c>
      <c r="N50" s="58">
        <v>29484.77</v>
      </c>
      <c r="O50" s="58">
        <v>52119.77</v>
      </c>
      <c r="P50" s="58">
        <v>29484.77</v>
      </c>
      <c r="Q50" s="58">
        <v>29484.77</v>
      </c>
      <c r="R50" s="59">
        <f t="shared" si="4"/>
        <v>-371788.62</v>
      </c>
      <c r="S50" s="60">
        <f t="shared" si="5"/>
        <v>375376.16000000003</v>
      </c>
      <c r="T50" s="59">
        <f t="shared" si="6"/>
        <v>-3587.5400000000373</v>
      </c>
    </row>
    <row r="51" spans="1:20" ht="31.5" customHeight="1">
      <c r="A51" s="54" t="s">
        <v>48</v>
      </c>
      <c r="B51" s="61" t="s">
        <v>76</v>
      </c>
      <c r="C51" s="56" t="s">
        <v>63</v>
      </c>
      <c r="D51" s="62"/>
      <c r="E51" s="64">
        <v>149122.35</v>
      </c>
      <c r="F51" s="58">
        <v>10880.64</v>
      </c>
      <c r="G51" s="58">
        <v>11267.87</v>
      </c>
      <c r="H51" s="58">
        <v>11644.75</v>
      </c>
      <c r="I51" s="58">
        <v>20682.87</v>
      </c>
      <c r="J51" s="58">
        <v>11539.55</v>
      </c>
      <c r="K51" s="58">
        <v>11539.55</v>
      </c>
      <c r="L51" s="58">
        <v>11539.55</v>
      </c>
      <c r="M51" s="58">
        <v>11539.55</v>
      </c>
      <c r="N51" s="58">
        <v>18481.79</v>
      </c>
      <c r="O51" s="58">
        <v>11539.55</v>
      </c>
      <c r="P51" s="58">
        <v>11539.55</v>
      </c>
      <c r="Q51" s="58">
        <v>11539.55</v>
      </c>
      <c r="R51" s="59">
        <f t="shared" si="4"/>
        <v>-149122.35</v>
      </c>
      <c r="S51" s="60">
        <f t="shared" si="5"/>
        <v>153734.77000000002</v>
      </c>
      <c r="T51" s="59">
        <f t="shared" si="6"/>
        <v>-4612.420000000013</v>
      </c>
    </row>
    <row r="52" spans="1:20" ht="31.5" customHeight="1">
      <c r="A52" s="54" t="s">
        <v>134</v>
      </c>
      <c r="B52" s="61" t="s">
        <v>77</v>
      </c>
      <c r="C52" s="56" t="s">
        <v>52</v>
      </c>
      <c r="D52" s="62"/>
      <c r="E52" s="64">
        <v>201549.39</v>
      </c>
      <c r="F52" s="58">
        <v>14675.16</v>
      </c>
      <c r="G52" s="58">
        <v>15703.21</v>
      </c>
      <c r="H52" s="58">
        <v>16716.83</v>
      </c>
      <c r="I52" s="58">
        <v>15703.21</v>
      </c>
      <c r="J52" s="58">
        <v>15703.21</v>
      </c>
      <c r="K52" s="58">
        <v>28824.21</v>
      </c>
      <c r="L52" s="58">
        <v>15703.21</v>
      </c>
      <c r="M52" s="58">
        <v>15703.21</v>
      </c>
      <c r="N52" s="58">
        <v>15703.21</v>
      </c>
      <c r="O52" s="58">
        <v>15703.21</v>
      </c>
      <c r="P52" s="58">
        <v>15703.21</v>
      </c>
      <c r="Q52" s="58">
        <v>15703.21</v>
      </c>
      <c r="R52" s="59">
        <f t="shared" si="4"/>
        <v>-201549.39</v>
      </c>
      <c r="S52" s="60">
        <f t="shared" si="5"/>
        <v>201545.08999999994</v>
      </c>
      <c r="T52" s="59">
        <f t="shared" si="6"/>
        <v>4.30000000007567</v>
      </c>
    </row>
    <row r="53" spans="1:20" ht="31.5" customHeight="1">
      <c r="A53" s="54" t="s">
        <v>134</v>
      </c>
      <c r="B53" s="61" t="s">
        <v>78</v>
      </c>
      <c r="C53" s="56" t="s">
        <v>64</v>
      </c>
      <c r="D53" s="62"/>
      <c r="E53" s="64">
        <v>380240.46</v>
      </c>
      <c r="F53" s="58">
        <v>27850.91</v>
      </c>
      <c r="G53" s="58">
        <v>29623.37</v>
      </c>
      <c r="H53" s="58">
        <v>31370.95</v>
      </c>
      <c r="I53" s="58">
        <v>29623.37</v>
      </c>
      <c r="J53" s="58">
        <v>29623.37</v>
      </c>
      <c r="K53" s="58">
        <v>29623.37</v>
      </c>
      <c r="L53" s="58">
        <v>29848.97</v>
      </c>
      <c r="M53" s="58">
        <v>29848.97</v>
      </c>
      <c r="N53" s="58">
        <v>52483.97</v>
      </c>
      <c r="O53" s="58">
        <v>29848.97</v>
      </c>
      <c r="P53" s="58">
        <v>29848.97</v>
      </c>
      <c r="Q53" s="58">
        <v>29848.97</v>
      </c>
      <c r="R53" s="59">
        <f t="shared" si="4"/>
        <v>-380240.46</v>
      </c>
      <c r="S53" s="60">
        <f t="shared" si="5"/>
        <v>379444.1599999999</v>
      </c>
      <c r="T53" s="59">
        <f t="shared" si="6"/>
        <v>796.3000000001048</v>
      </c>
    </row>
    <row r="54" spans="1:20" ht="31.5" customHeight="1">
      <c r="A54" s="54" t="s">
        <v>132</v>
      </c>
      <c r="B54" s="63" t="s">
        <v>126</v>
      </c>
      <c r="C54" s="56" t="s">
        <v>63</v>
      </c>
      <c r="D54" s="62"/>
      <c r="E54" s="64">
        <v>244447.53</v>
      </c>
      <c r="F54" s="58">
        <v>10395.94</v>
      </c>
      <c r="G54" s="58">
        <v>11099.66</v>
      </c>
      <c r="H54" s="58">
        <v>11793.5</v>
      </c>
      <c r="I54" s="58">
        <v>11153.51</v>
      </c>
      <c r="J54" s="58">
        <v>11153.51</v>
      </c>
      <c r="K54" s="58">
        <v>11153.51</v>
      </c>
      <c r="L54" s="58">
        <v>11153.51</v>
      </c>
      <c r="M54" s="58">
        <v>11153.51</v>
      </c>
      <c r="N54" s="58">
        <v>11153.51</v>
      </c>
      <c r="O54" s="58">
        <v>20180.51</v>
      </c>
      <c r="P54" s="58">
        <v>11354.58</v>
      </c>
      <c r="Q54" s="58">
        <v>11354.58</v>
      </c>
      <c r="R54" s="59">
        <f t="shared" si="4"/>
        <v>-244447.53</v>
      </c>
      <c r="S54" s="60">
        <f aca="true" t="shared" si="7" ref="S54:S68">SUM(F54:Q54)</f>
        <v>143099.82999999996</v>
      </c>
      <c r="T54" s="59">
        <f aca="true" t="shared" si="8" ref="T54:T68">E54-S54</f>
        <v>101347.70000000004</v>
      </c>
    </row>
    <row r="55" spans="1:20" ht="31.5" customHeight="1">
      <c r="A55" s="54" t="s">
        <v>134</v>
      </c>
      <c r="B55" s="63" t="s">
        <v>79</v>
      </c>
      <c r="C55" s="56" t="s">
        <v>52</v>
      </c>
      <c r="D55" s="62"/>
      <c r="E55" s="64">
        <v>222527.39</v>
      </c>
      <c r="F55" s="58">
        <v>16308.96</v>
      </c>
      <c r="G55" s="58">
        <v>17337.01</v>
      </c>
      <c r="H55" s="58">
        <v>18350.63</v>
      </c>
      <c r="I55" s="58">
        <v>30458.01</v>
      </c>
      <c r="J55" s="58">
        <v>17337.01</v>
      </c>
      <c r="K55" s="58">
        <v>17337.01</v>
      </c>
      <c r="L55" s="58">
        <v>17361.01</v>
      </c>
      <c r="M55" s="58">
        <v>17361.01</v>
      </c>
      <c r="N55" s="58">
        <v>17361.01</v>
      </c>
      <c r="O55" s="58">
        <v>17361.01</v>
      </c>
      <c r="P55" s="58">
        <v>17361.01</v>
      </c>
      <c r="Q55" s="58">
        <v>17361.01</v>
      </c>
      <c r="R55" s="59">
        <f t="shared" si="4"/>
        <v>-222527.39</v>
      </c>
      <c r="S55" s="60">
        <f t="shared" si="7"/>
        <v>221294.69000000003</v>
      </c>
      <c r="T55" s="59">
        <f t="shared" si="8"/>
        <v>1232.6999999999825</v>
      </c>
    </row>
    <row r="56" spans="1:20" ht="31.5" customHeight="1">
      <c r="A56" s="54" t="s">
        <v>47</v>
      </c>
      <c r="B56" s="63" t="s">
        <v>135</v>
      </c>
      <c r="C56" s="56" t="s">
        <v>63</v>
      </c>
      <c r="D56" s="62"/>
      <c r="E56" s="64">
        <v>142465.45</v>
      </c>
      <c r="F56" s="58">
        <v>10395.94</v>
      </c>
      <c r="G56" s="58">
        <v>11099.66</v>
      </c>
      <c r="H56" s="58">
        <v>13490.3</v>
      </c>
      <c r="I56" s="58">
        <v>21877.31</v>
      </c>
      <c r="J56" s="58">
        <v>13051.38</v>
      </c>
      <c r="K56" s="58">
        <v>13051.38</v>
      </c>
      <c r="L56" s="58">
        <v>13202.58</v>
      </c>
      <c r="M56" s="58">
        <v>14284.98</v>
      </c>
      <c r="N56" s="58">
        <v>13622.94</v>
      </c>
      <c r="O56" s="58">
        <v>14284.98</v>
      </c>
      <c r="P56" s="58">
        <v>14284.98</v>
      </c>
      <c r="Q56" s="58">
        <v>14284.98</v>
      </c>
      <c r="R56" s="59">
        <f t="shared" si="4"/>
        <v>-142465.45</v>
      </c>
      <c r="S56" s="60">
        <f t="shared" si="7"/>
        <v>166931.41000000003</v>
      </c>
      <c r="T56" s="59">
        <f t="shared" si="8"/>
        <v>-24465.96000000002</v>
      </c>
    </row>
    <row r="57" spans="1:20" ht="31.5" customHeight="1">
      <c r="A57" s="54" t="s">
        <v>80</v>
      </c>
      <c r="B57" s="63" t="s">
        <v>123</v>
      </c>
      <c r="C57" s="56" t="s">
        <v>64</v>
      </c>
      <c r="D57" s="62"/>
      <c r="E57" s="64">
        <v>280923.28</v>
      </c>
      <c r="F57" s="58">
        <v>20454.51</v>
      </c>
      <c r="G57" s="58">
        <v>21887.08</v>
      </c>
      <c r="H57" s="58">
        <v>23299.54</v>
      </c>
      <c r="I57" s="58">
        <v>21887.08</v>
      </c>
      <c r="J57" s="58">
        <v>21887.08</v>
      </c>
      <c r="K57" s="58">
        <v>21887.08</v>
      </c>
      <c r="L57" s="58">
        <v>21887.08</v>
      </c>
      <c r="M57" s="58">
        <v>21995.38</v>
      </c>
      <c r="N57" s="58">
        <v>40175.08</v>
      </c>
      <c r="O57" s="58">
        <v>22407.69</v>
      </c>
      <c r="P57" s="58">
        <v>22497.94</v>
      </c>
      <c r="Q57" s="58">
        <v>22530.43</v>
      </c>
      <c r="R57" s="59">
        <f t="shared" si="4"/>
        <v>-280923.28</v>
      </c>
      <c r="S57" s="60">
        <f t="shared" si="7"/>
        <v>282795.97000000003</v>
      </c>
      <c r="T57" s="59">
        <f t="shared" si="8"/>
        <v>-1872.6900000000023</v>
      </c>
    </row>
    <row r="58" spans="1:20" ht="31.5" customHeight="1">
      <c r="A58" s="54" t="s">
        <v>80</v>
      </c>
      <c r="B58" s="63" t="s">
        <v>125</v>
      </c>
      <c r="C58" s="56" t="s">
        <v>52</v>
      </c>
      <c r="D58" s="62"/>
      <c r="E58" s="64">
        <v>175037.11</v>
      </c>
      <c r="F58" s="58">
        <v>13102.3</v>
      </c>
      <c r="G58" s="58">
        <v>13932.88</v>
      </c>
      <c r="H58" s="58">
        <v>14751.8</v>
      </c>
      <c r="I58" s="58">
        <v>13932.88</v>
      </c>
      <c r="J58" s="58">
        <v>13932.88</v>
      </c>
      <c r="K58" s="58">
        <v>13932.88</v>
      </c>
      <c r="L58" s="58">
        <v>14031.28</v>
      </c>
      <c r="M58" s="58">
        <v>14031.28</v>
      </c>
      <c r="N58" s="58">
        <v>14031.28</v>
      </c>
      <c r="O58" s="58">
        <v>14031.28</v>
      </c>
      <c r="P58" s="58">
        <v>24632.28</v>
      </c>
      <c r="Q58" s="58">
        <v>14336.46</v>
      </c>
      <c r="R58" s="59">
        <f t="shared" si="4"/>
        <v>-175037.11</v>
      </c>
      <c r="S58" s="60">
        <f t="shared" si="7"/>
        <v>178679.47999999998</v>
      </c>
      <c r="T58" s="59">
        <f t="shared" si="8"/>
        <v>-3642.3699999999953</v>
      </c>
    </row>
    <row r="59" spans="1:20" ht="31.5" customHeight="1">
      <c r="A59" s="54" t="s">
        <v>134</v>
      </c>
      <c r="B59" s="63" t="s">
        <v>149</v>
      </c>
      <c r="C59" s="56" t="s">
        <v>63</v>
      </c>
      <c r="D59" s="62"/>
      <c r="E59" s="64">
        <v>142465.45</v>
      </c>
      <c r="F59" s="58">
        <v>10395.94</v>
      </c>
      <c r="G59" s="58">
        <v>11099.66</v>
      </c>
      <c r="H59" s="58">
        <v>11793.5</v>
      </c>
      <c r="I59" s="58">
        <v>11153.51</v>
      </c>
      <c r="J59" s="58">
        <v>11153.51</v>
      </c>
      <c r="K59" s="58">
        <v>11153.51</v>
      </c>
      <c r="L59" s="58">
        <v>11153.51</v>
      </c>
      <c r="M59" s="58">
        <v>11153.51</v>
      </c>
      <c r="N59" s="58">
        <v>20180.51</v>
      </c>
      <c r="O59" s="58">
        <v>11354.58</v>
      </c>
      <c r="P59" s="58">
        <v>11354.58</v>
      </c>
      <c r="Q59" s="58">
        <v>11354.58</v>
      </c>
      <c r="R59" s="59"/>
      <c r="S59" s="60">
        <f t="shared" si="7"/>
        <v>143300.89999999997</v>
      </c>
      <c r="T59" s="59">
        <f t="shared" si="8"/>
        <v>-835.4499999999534</v>
      </c>
    </row>
    <row r="60" spans="1:20" ht="31.5" customHeight="1">
      <c r="A60" s="168" t="s">
        <v>47</v>
      </c>
      <c r="B60" s="63" t="s">
        <v>61</v>
      </c>
      <c r="C60" s="170" t="s">
        <v>52</v>
      </c>
      <c r="D60" s="62"/>
      <c r="E60" s="64">
        <v>191325.97</v>
      </c>
      <c r="F60" s="58">
        <v>14014.36</v>
      </c>
      <c r="G60" s="58">
        <v>14905.98</v>
      </c>
      <c r="H60" s="58">
        <v>15785.08</v>
      </c>
      <c r="I60" s="58">
        <v>14905.98</v>
      </c>
      <c r="J60" s="58">
        <v>15232.7</v>
      </c>
      <c r="K60" s="58">
        <v>15232.7</v>
      </c>
      <c r="L60" s="58">
        <v>15359.9</v>
      </c>
      <c r="M60" s="58">
        <v>15359.9</v>
      </c>
      <c r="N60" s="58">
        <v>15359.9</v>
      </c>
      <c r="O60" s="58">
        <v>15359.9</v>
      </c>
      <c r="P60" s="58">
        <v>15359.9</v>
      </c>
      <c r="Q60" s="58">
        <v>27014.9</v>
      </c>
      <c r="R60" s="59"/>
      <c r="S60" s="60">
        <f aca="true" t="shared" si="9" ref="S60:S67">SUM(F60:Q60)</f>
        <v>193891.19999999995</v>
      </c>
      <c r="T60" s="59">
        <f aca="true" t="shared" si="10" ref="T60:T67">E60-S60</f>
        <v>-2565.2299999999523</v>
      </c>
    </row>
    <row r="61" spans="1:20" ht="31.5" customHeight="1">
      <c r="A61" s="54" t="s">
        <v>80</v>
      </c>
      <c r="B61" s="63" t="s">
        <v>129</v>
      </c>
      <c r="C61" s="56" t="s">
        <v>52</v>
      </c>
      <c r="D61" s="62"/>
      <c r="E61" s="64">
        <v>166509.93</v>
      </c>
      <c r="F61" s="58">
        <v>12180.98</v>
      </c>
      <c r="G61" s="172">
        <v>12973.26</v>
      </c>
      <c r="H61" s="58">
        <v>13754.42</v>
      </c>
      <c r="I61" s="58">
        <v>23080.26</v>
      </c>
      <c r="J61" s="58">
        <v>13268.87</v>
      </c>
      <c r="K61" s="58">
        <v>13268.87</v>
      </c>
      <c r="L61" s="58">
        <v>13321.07</v>
      </c>
      <c r="M61" s="62">
        <v>14951.87</v>
      </c>
      <c r="N61" s="58">
        <v>13460.9</v>
      </c>
      <c r="O61" s="62">
        <v>14136.47</v>
      </c>
      <c r="P61" s="58">
        <v>14136.47</v>
      </c>
      <c r="Q61" s="58">
        <v>14136.47</v>
      </c>
      <c r="R61" s="59"/>
      <c r="S61" s="60">
        <f t="shared" si="9"/>
        <v>172669.90999999997</v>
      </c>
      <c r="T61" s="59">
        <f t="shared" si="10"/>
        <v>-6159.979999999981</v>
      </c>
    </row>
    <row r="62" spans="1:20" ht="31.5" customHeight="1">
      <c r="A62" s="54" t="s">
        <v>47</v>
      </c>
      <c r="B62" s="63" t="s">
        <v>85</v>
      </c>
      <c r="C62" s="56" t="s">
        <v>65</v>
      </c>
      <c r="D62" s="62"/>
      <c r="E62" s="64">
        <v>453838.15</v>
      </c>
      <c r="F62" s="58">
        <v>33163.4</v>
      </c>
      <c r="G62" s="58">
        <v>35358.33</v>
      </c>
      <c r="H62" s="58">
        <v>37822.45</v>
      </c>
      <c r="I62" s="58">
        <v>35508.33</v>
      </c>
      <c r="J62" s="58">
        <v>35508.33</v>
      </c>
      <c r="K62" s="58">
        <v>36392.97</v>
      </c>
      <c r="L62" s="58">
        <v>36400.19</v>
      </c>
      <c r="M62" s="57">
        <v>65090.19</v>
      </c>
      <c r="N62" s="58">
        <v>37092.89</v>
      </c>
      <c r="O62" s="58">
        <v>36400.19</v>
      </c>
      <c r="P62" s="58">
        <v>36490.44</v>
      </c>
      <c r="Q62" s="58">
        <v>37251.73</v>
      </c>
      <c r="R62" s="59"/>
      <c r="S62" s="60">
        <f t="shared" si="9"/>
        <v>462479.44000000006</v>
      </c>
      <c r="T62" s="59">
        <f t="shared" si="10"/>
        <v>-8641.290000000037</v>
      </c>
    </row>
    <row r="63" spans="1:20" ht="31.5" customHeight="1">
      <c r="A63" s="54" t="s">
        <v>47</v>
      </c>
      <c r="B63" s="63" t="s">
        <v>136</v>
      </c>
      <c r="C63" s="56" t="s">
        <v>66</v>
      </c>
      <c r="D63" s="62"/>
      <c r="E63" s="64">
        <v>186948.65</v>
      </c>
      <c r="F63" s="58">
        <v>13772.78</v>
      </c>
      <c r="G63" s="172">
        <v>14565.06</v>
      </c>
      <c r="H63" s="58">
        <v>15346.22</v>
      </c>
      <c r="I63" s="58">
        <v>14565.06</v>
      </c>
      <c r="J63" s="58">
        <v>14565.06</v>
      </c>
      <c r="K63" s="58">
        <v>24672.06</v>
      </c>
      <c r="L63" s="58">
        <v>15008.27</v>
      </c>
      <c r="M63" s="57">
        <v>15008.27</v>
      </c>
      <c r="N63" s="58">
        <v>15008.27</v>
      </c>
      <c r="O63" s="58">
        <v>15008.27</v>
      </c>
      <c r="P63" s="58">
        <v>15008.27</v>
      </c>
      <c r="Q63" s="58">
        <v>15008.27</v>
      </c>
      <c r="R63" s="59"/>
      <c r="S63" s="60">
        <f t="shared" si="9"/>
        <v>187535.85999999996</v>
      </c>
      <c r="T63" s="59">
        <f t="shared" si="10"/>
        <v>-587.2099999999627</v>
      </c>
    </row>
    <row r="64" spans="1:20" ht="31.5" customHeight="1">
      <c r="A64" s="54" t="s">
        <v>47</v>
      </c>
      <c r="B64" s="167" t="s">
        <v>57</v>
      </c>
      <c r="C64" s="56" t="s">
        <v>128</v>
      </c>
      <c r="D64" s="62"/>
      <c r="E64" s="64">
        <v>183782</v>
      </c>
      <c r="F64" s="58">
        <v>0</v>
      </c>
      <c r="G64" s="58">
        <v>0</v>
      </c>
      <c r="H64" s="58">
        <v>0</v>
      </c>
      <c r="I64" s="58">
        <v>0</v>
      </c>
      <c r="J64" s="58">
        <v>0</v>
      </c>
      <c r="K64" s="58"/>
      <c r="L64" s="58"/>
      <c r="M64" s="62"/>
      <c r="N64" s="58"/>
      <c r="O64" s="58"/>
      <c r="P64" s="58"/>
      <c r="Q64" s="58"/>
      <c r="R64" s="59"/>
      <c r="S64" s="60">
        <f t="shared" si="9"/>
        <v>0</v>
      </c>
      <c r="T64" s="59">
        <f t="shared" si="10"/>
        <v>183782</v>
      </c>
    </row>
    <row r="65" spans="1:20" ht="31.5" customHeight="1">
      <c r="A65" s="54"/>
      <c r="B65" s="63"/>
      <c r="C65" s="56"/>
      <c r="D65" s="62"/>
      <c r="E65" s="64"/>
      <c r="F65" s="58"/>
      <c r="G65" s="58"/>
      <c r="H65" s="58"/>
      <c r="I65" s="58"/>
      <c r="J65" s="58"/>
      <c r="K65" s="58"/>
      <c r="L65" s="58"/>
      <c r="M65" s="57"/>
      <c r="N65" s="58"/>
      <c r="O65" s="58"/>
      <c r="P65" s="58"/>
      <c r="Q65" s="58"/>
      <c r="R65" s="59"/>
      <c r="S65" s="60">
        <f t="shared" si="9"/>
        <v>0</v>
      </c>
      <c r="T65" s="59">
        <f t="shared" si="10"/>
        <v>0</v>
      </c>
    </row>
    <row r="66" spans="1:20" ht="31.5" customHeight="1">
      <c r="A66" s="54"/>
      <c r="B66" s="167"/>
      <c r="C66" s="56"/>
      <c r="D66" s="62"/>
      <c r="E66" s="64"/>
      <c r="F66" s="58"/>
      <c r="G66" s="58"/>
      <c r="H66" s="58"/>
      <c r="I66" s="58"/>
      <c r="J66" s="58"/>
      <c r="K66" s="58"/>
      <c r="L66" s="58"/>
      <c r="M66" s="57"/>
      <c r="N66" s="58"/>
      <c r="O66" s="58"/>
      <c r="P66" s="58"/>
      <c r="Q66" s="58"/>
      <c r="R66" s="59"/>
      <c r="S66" s="60">
        <f t="shared" si="9"/>
        <v>0</v>
      </c>
      <c r="T66" s="59">
        <f t="shared" si="10"/>
        <v>0</v>
      </c>
    </row>
    <row r="67" spans="1:20" ht="31.5" customHeight="1">
      <c r="A67" s="54"/>
      <c r="B67" s="63"/>
      <c r="C67" s="56"/>
      <c r="D67" s="62"/>
      <c r="E67" s="64"/>
      <c r="F67" s="58"/>
      <c r="G67" s="58"/>
      <c r="H67" s="58"/>
      <c r="I67" s="58"/>
      <c r="J67" s="58"/>
      <c r="K67" s="58"/>
      <c r="L67" s="58"/>
      <c r="M67" s="57"/>
      <c r="N67" s="58"/>
      <c r="O67" s="58"/>
      <c r="P67" s="58"/>
      <c r="Q67" s="58"/>
      <c r="R67" s="59"/>
      <c r="S67" s="60">
        <f t="shared" si="9"/>
        <v>0</v>
      </c>
      <c r="T67" s="59">
        <f t="shared" si="10"/>
        <v>0</v>
      </c>
    </row>
    <row r="68" spans="1:20" ht="31.5" customHeight="1">
      <c r="A68" s="54"/>
      <c r="B68" s="63"/>
      <c r="C68" s="56"/>
      <c r="D68" s="62"/>
      <c r="E68" s="64"/>
      <c r="F68" s="58"/>
      <c r="G68" s="58"/>
      <c r="H68" s="58"/>
      <c r="I68" s="58"/>
      <c r="J68" s="58"/>
      <c r="K68" s="58"/>
      <c r="L68" s="58"/>
      <c r="M68" s="57"/>
      <c r="N68" s="58"/>
      <c r="O68" s="58"/>
      <c r="P68" s="58"/>
      <c r="Q68" s="58"/>
      <c r="R68" s="59"/>
      <c r="S68" s="60">
        <f t="shared" si="7"/>
        <v>0</v>
      </c>
      <c r="T68" s="59">
        <f t="shared" si="8"/>
        <v>0</v>
      </c>
    </row>
    <row r="69" spans="1:20" ht="31.5" customHeight="1">
      <c r="A69" s="54"/>
      <c r="B69" s="78" t="s">
        <v>37</v>
      </c>
      <c r="C69" s="56"/>
      <c r="D69" s="62"/>
      <c r="E69" s="64">
        <f aca="true" t="shared" si="11" ref="E69:T69">SUM(E15:E68)</f>
        <v>12167296.059999999</v>
      </c>
      <c r="F69" s="58">
        <f t="shared" si="11"/>
        <v>840238.2399999999</v>
      </c>
      <c r="G69" s="58">
        <f t="shared" si="11"/>
        <v>978134.3700000001</v>
      </c>
      <c r="H69" s="58">
        <f t="shared" si="11"/>
        <v>964025.31</v>
      </c>
      <c r="I69" s="58">
        <f t="shared" si="11"/>
        <v>1003272.3899999999</v>
      </c>
      <c r="J69" s="58">
        <f t="shared" si="11"/>
        <v>947886.0399999999</v>
      </c>
      <c r="K69" s="58">
        <f t="shared" si="11"/>
        <v>1038629.2099999998</v>
      </c>
      <c r="L69" s="58">
        <f t="shared" si="11"/>
        <v>971915.4700000002</v>
      </c>
      <c r="M69" s="58">
        <f t="shared" si="11"/>
        <v>945917.5100000002</v>
      </c>
      <c r="N69" s="58">
        <f t="shared" si="11"/>
        <v>977357.7000000002</v>
      </c>
      <c r="O69" s="58">
        <f t="shared" si="11"/>
        <v>953285.8400000001</v>
      </c>
      <c r="P69" s="58">
        <f t="shared" si="11"/>
        <v>963448.4419999998</v>
      </c>
      <c r="Q69" s="58">
        <f t="shared" si="11"/>
        <v>1075488.29</v>
      </c>
      <c r="R69" s="59">
        <f t="shared" si="11"/>
        <v>-3306503.0400000005</v>
      </c>
      <c r="S69" s="60">
        <f t="shared" si="11"/>
        <v>11659598.811999997</v>
      </c>
      <c r="T69" s="59">
        <f t="shared" si="11"/>
        <v>507697.2480000005</v>
      </c>
    </row>
    <row r="70" spans="1:20" ht="31.5" customHeight="1">
      <c r="A70" s="189" t="s">
        <v>38</v>
      </c>
      <c r="B70" s="190"/>
      <c r="C70" s="190"/>
      <c r="D70" s="190"/>
      <c r="E70" s="190"/>
      <c r="F70" s="190"/>
      <c r="G70" s="190"/>
      <c r="H70" s="190"/>
      <c r="I70" s="190"/>
      <c r="J70" s="190"/>
      <c r="K70" s="190"/>
      <c r="L70" s="190"/>
      <c r="M70" s="190"/>
      <c r="N70" s="190"/>
      <c r="O70" s="190"/>
      <c r="P70" s="190"/>
      <c r="Q70" s="190"/>
      <c r="R70" s="190"/>
      <c r="S70" s="190"/>
      <c r="T70" s="191"/>
    </row>
    <row r="71" spans="1:20" ht="31.5" customHeight="1">
      <c r="A71" s="192"/>
      <c r="B71" s="193"/>
      <c r="C71" s="193"/>
      <c r="D71" s="193"/>
      <c r="E71" s="193"/>
      <c r="F71" s="193"/>
      <c r="G71" s="193"/>
      <c r="H71" s="193"/>
      <c r="I71" s="193"/>
      <c r="J71" s="193"/>
      <c r="K71" s="193"/>
      <c r="L71" s="193"/>
      <c r="M71" s="193"/>
      <c r="N71" s="193"/>
      <c r="O71" s="193"/>
      <c r="P71" s="193"/>
      <c r="Q71" s="193"/>
      <c r="R71" s="193"/>
      <c r="S71" s="193"/>
      <c r="T71" s="194"/>
    </row>
    <row r="72" spans="1:20" ht="31.5" customHeight="1">
      <c r="A72" s="192"/>
      <c r="B72" s="193"/>
      <c r="C72" s="193"/>
      <c r="D72" s="193"/>
      <c r="E72" s="193"/>
      <c r="F72" s="193"/>
      <c r="G72" s="193"/>
      <c r="H72" s="193"/>
      <c r="I72" s="193"/>
      <c r="J72" s="193"/>
      <c r="K72" s="193"/>
      <c r="L72" s="193"/>
      <c r="M72" s="193"/>
      <c r="N72" s="193"/>
      <c r="O72" s="193"/>
      <c r="P72" s="193"/>
      <c r="Q72" s="193"/>
      <c r="R72" s="193"/>
      <c r="S72" s="193"/>
      <c r="T72" s="194"/>
    </row>
    <row r="73" spans="1:20" ht="55.5" customHeight="1">
      <c r="A73" s="192"/>
      <c r="B73" s="193"/>
      <c r="C73" s="193"/>
      <c r="D73" s="193"/>
      <c r="E73" s="193"/>
      <c r="F73" s="193"/>
      <c r="G73" s="193"/>
      <c r="H73" s="193"/>
      <c r="I73" s="193"/>
      <c r="J73" s="193"/>
      <c r="K73" s="193"/>
      <c r="L73" s="193"/>
      <c r="M73" s="193"/>
      <c r="N73" s="193"/>
      <c r="O73" s="193"/>
      <c r="P73" s="193"/>
      <c r="Q73" s="193"/>
      <c r="R73" s="193"/>
      <c r="S73" s="193"/>
      <c r="T73" s="194"/>
    </row>
    <row r="74" spans="1:20" ht="22.5" customHeight="1" thickBot="1">
      <c r="A74" s="195"/>
      <c r="B74" s="196"/>
      <c r="C74" s="196"/>
      <c r="D74" s="196"/>
      <c r="E74" s="196"/>
      <c r="F74" s="196"/>
      <c r="G74" s="196"/>
      <c r="H74" s="196"/>
      <c r="I74" s="196"/>
      <c r="J74" s="196"/>
      <c r="K74" s="196"/>
      <c r="L74" s="196"/>
      <c r="M74" s="196"/>
      <c r="N74" s="196"/>
      <c r="O74" s="196"/>
      <c r="P74" s="196"/>
      <c r="Q74" s="196"/>
      <c r="R74" s="196"/>
      <c r="S74" s="196"/>
      <c r="T74" s="197"/>
    </row>
    <row r="75" spans="1:20" ht="31.5" customHeight="1" thickTop="1">
      <c r="A75" s="250" t="s">
        <v>43</v>
      </c>
      <c r="B75" s="251"/>
      <c r="C75" s="251"/>
      <c r="D75" s="251"/>
      <c r="E75" s="251"/>
      <c r="F75" s="251"/>
      <c r="G75" s="251"/>
      <c r="H75" s="251"/>
      <c r="I75" s="251"/>
      <c r="J75" s="251"/>
      <c r="K75" s="251"/>
      <c r="L75" s="251"/>
      <c r="M75" s="251"/>
      <c r="N75" s="251"/>
      <c r="O75" s="251"/>
      <c r="P75" s="251"/>
      <c r="Q75" s="251"/>
      <c r="R75" s="251"/>
      <c r="S75" s="251"/>
      <c r="T75" s="252"/>
    </row>
    <row r="76" spans="1:20" ht="19.5">
      <c r="A76" s="22"/>
      <c r="B76" s="23"/>
      <c r="C76" s="27"/>
      <c r="D76" s="27"/>
      <c r="E76" s="27"/>
      <c r="F76" s="27"/>
      <c r="G76" s="27"/>
      <c r="H76" s="27"/>
      <c r="I76" s="27"/>
      <c r="J76" s="27"/>
      <c r="K76" s="27"/>
      <c r="L76" s="27"/>
      <c r="M76" s="27"/>
      <c r="N76" s="27"/>
      <c r="O76" s="27"/>
      <c r="P76" s="27"/>
      <c r="Q76" s="27"/>
      <c r="R76" s="27"/>
      <c r="S76" s="24"/>
      <c r="T76" s="28"/>
    </row>
    <row r="77" spans="1:20" ht="39.75" customHeight="1">
      <c r="A77" s="255" t="s">
        <v>9</v>
      </c>
      <c r="B77" s="256"/>
      <c r="C77" s="256"/>
      <c r="D77" s="256"/>
      <c r="E77" s="256"/>
      <c r="F77" s="256"/>
      <c r="G77" s="256"/>
      <c r="H77" s="256"/>
      <c r="I77" s="256"/>
      <c r="J77" s="256"/>
      <c r="K77" s="256"/>
      <c r="L77" s="256"/>
      <c r="M77" s="256"/>
      <c r="N77" s="256"/>
      <c r="O77" s="256"/>
      <c r="P77" s="256"/>
      <c r="Q77" s="256"/>
      <c r="R77" s="256"/>
      <c r="S77" s="256"/>
      <c r="T77" s="257"/>
    </row>
    <row r="78" spans="1:20" ht="16.5" customHeight="1">
      <c r="A78" s="22"/>
      <c r="B78" s="23"/>
      <c r="C78" s="27"/>
      <c r="D78" s="27"/>
      <c r="E78" s="27"/>
      <c r="F78" s="27"/>
      <c r="G78" s="27"/>
      <c r="H78" s="27"/>
      <c r="I78" s="27"/>
      <c r="J78" s="27"/>
      <c r="K78" s="27"/>
      <c r="L78" s="27"/>
      <c r="M78" s="27"/>
      <c r="N78" s="27"/>
      <c r="O78" s="27"/>
      <c r="P78" s="27"/>
      <c r="Q78" s="27"/>
      <c r="R78" s="27"/>
      <c r="S78" s="24"/>
      <c r="T78" s="28"/>
    </row>
    <row r="79" spans="1:20" ht="21" customHeight="1">
      <c r="A79" s="242" t="s">
        <v>10</v>
      </c>
      <c r="B79" s="243"/>
      <c r="C79" s="243"/>
      <c r="D79" s="243"/>
      <c r="E79" s="243"/>
      <c r="F79" s="243"/>
      <c r="G79" s="243"/>
      <c r="H79" s="243"/>
      <c r="I79" s="243"/>
      <c r="J79" s="243"/>
      <c r="K79" s="243"/>
      <c r="L79" s="243"/>
      <c r="M79" s="243"/>
      <c r="N79" s="243"/>
      <c r="O79" s="243"/>
      <c r="P79" s="243"/>
      <c r="Q79" s="243"/>
      <c r="R79" s="243"/>
      <c r="S79" s="243"/>
      <c r="T79" s="28"/>
    </row>
    <row r="80" spans="1:20" ht="31.5" customHeight="1">
      <c r="A80" s="22"/>
      <c r="B80" s="23"/>
      <c r="C80" s="27"/>
      <c r="D80" s="27"/>
      <c r="E80" s="27"/>
      <c r="F80" s="27"/>
      <c r="G80" s="27"/>
      <c r="H80" s="27"/>
      <c r="I80" s="27"/>
      <c r="J80" s="27"/>
      <c r="K80" s="27"/>
      <c r="L80" s="27"/>
      <c r="M80" s="27"/>
      <c r="N80" s="27"/>
      <c r="O80" s="27"/>
      <c r="P80" s="27"/>
      <c r="Q80" s="27"/>
      <c r="R80" s="27"/>
      <c r="S80" s="24"/>
      <c r="T80" s="28"/>
    </row>
    <row r="81" spans="1:20" ht="13.5" customHeight="1">
      <c r="A81" s="22"/>
      <c r="B81" s="23"/>
      <c r="C81" s="27"/>
      <c r="D81" s="27"/>
      <c r="E81" s="27"/>
      <c r="F81" s="27"/>
      <c r="G81" s="27"/>
      <c r="H81" s="27"/>
      <c r="I81" s="27"/>
      <c r="J81" s="27"/>
      <c r="K81" s="27"/>
      <c r="L81" s="27"/>
      <c r="M81" s="27"/>
      <c r="N81" s="27"/>
      <c r="O81" s="27"/>
      <c r="P81" s="27"/>
      <c r="Q81" s="27"/>
      <c r="R81" s="27"/>
      <c r="S81" s="24"/>
      <c r="T81" s="28"/>
    </row>
    <row r="82" spans="1:20" ht="22.5" customHeight="1">
      <c r="A82" s="242" t="s">
        <v>42</v>
      </c>
      <c r="B82" s="243"/>
      <c r="C82" s="258"/>
      <c r="D82" s="258"/>
      <c r="E82" s="258"/>
      <c r="F82" s="258"/>
      <c r="G82" s="258"/>
      <c r="H82" s="258"/>
      <c r="I82" s="258"/>
      <c r="J82" s="258"/>
      <c r="K82" s="258"/>
      <c r="L82" s="258"/>
      <c r="M82" s="258"/>
      <c r="N82" s="258"/>
      <c r="O82" s="258"/>
      <c r="P82" s="258"/>
      <c r="Q82" s="258"/>
      <c r="R82" s="258"/>
      <c r="S82" s="258"/>
      <c r="T82" s="33"/>
    </row>
    <row r="83" spans="1:20" ht="19.5">
      <c r="A83" s="22"/>
      <c r="B83" s="23"/>
      <c r="C83" s="27"/>
      <c r="D83" s="27"/>
      <c r="E83" s="27"/>
      <c r="F83" s="27"/>
      <c r="G83" s="27"/>
      <c r="H83" s="27"/>
      <c r="I83" s="27"/>
      <c r="J83" s="27"/>
      <c r="K83" s="27"/>
      <c r="L83" s="27"/>
      <c r="M83" s="27"/>
      <c r="N83" s="27"/>
      <c r="O83" s="27"/>
      <c r="P83" s="27"/>
      <c r="Q83" s="27"/>
      <c r="R83" s="27"/>
      <c r="S83" s="24"/>
      <c r="T83" s="28"/>
    </row>
    <row r="84" spans="1:20" ht="22.5" customHeight="1">
      <c r="A84" s="242" t="s">
        <v>11</v>
      </c>
      <c r="B84" s="243"/>
      <c r="C84" s="243"/>
      <c r="D84" s="243"/>
      <c r="E84" s="243"/>
      <c r="F84" s="243"/>
      <c r="G84" s="243"/>
      <c r="H84" s="243"/>
      <c r="I84" s="243"/>
      <c r="J84" s="243"/>
      <c r="K84" s="243"/>
      <c r="L84" s="243"/>
      <c r="M84" s="243"/>
      <c r="N84" s="243"/>
      <c r="O84" s="243"/>
      <c r="P84" s="243"/>
      <c r="Q84" s="243"/>
      <c r="R84" s="243"/>
      <c r="S84" s="243"/>
      <c r="T84" s="28"/>
    </row>
    <row r="85" spans="1:20" ht="6.75" customHeight="1">
      <c r="A85" s="22"/>
      <c r="B85" s="23"/>
      <c r="C85" s="27"/>
      <c r="D85" s="27"/>
      <c r="E85" s="27"/>
      <c r="F85" s="27"/>
      <c r="G85" s="27"/>
      <c r="H85" s="27"/>
      <c r="I85" s="27"/>
      <c r="J85" s="27"/>
      <c r="K85" s="27"/>
      <c r="L85" s="27"/>
      <c r="M85" s="27"/>
      <c r="N85" s="27"/>
      <c r="O85" s="27"/>
      <c r="P85" s="27"/>
      <c r="Q85" s="27"/>
      <c r="R85" s="27"/>
      <c r="S85" s="24"/>
      <c r="T85" s="28"/>
    </row>
    <row r="86" spans="1:20" ht="22.5" customHeight="1">
      <c r="A86" s="242" t="s">
        <v>10</v>
      </c>
      <c r="B86" s="243"/>
      <c r="C86" s="243"/>
      <c r="D86" s="243"/>
      <c r="E86" s="243"/>
      <c r="F86" s="243"/>
      <c r="G86" s="243"/>
      <c r="H86" s="243"/>
      <c r="I86" s="243"/>
      <c r="J86" s="243"/>
      <c r="K86" s="243"/>
      <c r="L86" s="243"/>
      <c r="M86" s="243"/>
      <c r="N86" s="243"/>
      <c r="O86" s="243"/>
      <c r="P86" s="243"/>
      <c r="Q86" s="243"/>
      <c r="R86" s="243"/>
      <c r="S86" s="243"/>
      <c r="T86" s="28"/>
    </row>
    <row r="87" spans="1:20" ht="20.25">
      <c r="A87" s="29"/>
      <c r="B87" s="30"/>
      <c r="C87" s="30"/>
      <c r="D87" s="30"/>
      <c r="E87" s="30"/>
      <c r="F87" s="30"/>
      <c r="G87" s="30"/>
      <c r="H87" s="30"/>
      <c r="I87" s="30"/>
      <c r="J87" s="30"/>
      <c r="K87" s="30"/>
      <c r="L87" s="30"/>
      <c r="M87" s="30"/>
      <c r="N87" s="30"/>
      <c r="O87" s="30"/>
      <c r="P87" s="30"/>
      <c r="Q87" s="30"/>
      <c r="R87" s="30"/>
      <c r="S87" s="30"/>
      <c r="T87" s="28"/>
    </row>
    <row r="88" spans="1:20" ht="21" thickBot="1">
      <c r="A88" s="2"/>
      <c r="B88" s="3"/>
      <c r="C88" s="253"/>
      <c r="D88" s="253"/>
      <c r="E88" s="253"/>
      <c r="F88" s="253"/>
      <c r="G88" s="253"/>
      <c r="H88" s="253"/>
      <c r="I88" s="253"/>
      <c r="J88" s="253"/>
      <c r="K88" s="253"/>
      <c r="L88" s="253"/>
      <c r="M88" s="253"/>
      <c r="N88" s="253"/>
      <c r="O88" s="253"/>
      <c r="P88" s="253"/>
      <c r="Q88" s="253"/>
      <c r="R88" s="253"/>
      <c r="S88" s="253"/>
      <c r="T88" s="254"/>
    </row>
    <row r="89" ht="13.5" thickTop="1"/>
  </sheetData>
  <sheetProtection formatCells="0" formatColumns="0" formatRows="0" insertColumns="0" insertRows="0" insertHyperlinks="0" deleteColumns="0" deleteRows="0"/>
  <protectedRanges>
    <protectedRange sqref="A70:T89" name="Range4"/>
    <protectedRange sqref="A15:C68" name="Range3"/>
    <protectedRange sqref="O15:O68" name="Range2"/>
  </protectedRanges>
  <mergeCells count="10">
    <mergeCell ref="A4:T4"/>
    <mergeCell ref="A6:T6"/>
    <mergeCell ref="A8:T8"/>
    <mergeCell ref="A75:T75"/>
    <mergeCell ref="C88:T88"/>
    <mergeCell ref="A77:T77"/>
    <mergeCell ref="A79:S79"/>
    <mergeCell ref="A82:S82"/>
    <mergeCell ref="A84:S84"/>
    <mergeCell ref="A86:S86"/>
  </mergeCells>
  <hyperlinks>
    <hyperlink ref="S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horizontalDpi="600" verticalDpi="600" orientation="landscape" paperSize="9" scale="35" r:id="rId3"/>
  <headerFooter alignWithMargins="0">
    <oddFooter>&amp;LPLEASE SEND COMPLETED COPY TO THE ABOVE EMAIL ADDRESS AND POST THE HARDCOPY TO THE ADDRESS MENTIONED ABOVE FOR THE &amp;"Arial,Bold"ATTENTION OF PIETER HUGO&amp;R&amp;D  &amp;T</oddFooter>
  </headerFooter>
  <drawing r:id="rId2"/>
</worksheet>
</file>

<file path=xl/worksheets/sheet3.xml><?xml version="1.0" encoding="utf-8"?>
<worksheet xmlns="http://schemas.openxmlformats.org/spreadsheetml/2006/main" xmlns:r="http://schemas.openxmlformats.org/officeDocument/2006/relationships">
  <dimension ref="A1:T49"/>
  <sheetViews>
    <sheetView zoomScale="55" zoomScaleNormal="55" zoomScaleSheetLayoutView="50" workbookViewId="0" topLeftCell="A1">
      <selection activeCell="D60" sqref="D60"/>
    </sheetView>
  </sheetViews>
  <sheetFormatPr defaultColWidth="9.140625" defaultRowHeight="12.75"/>
  <cols>
    <col min="1" max="1" width="55.57421875" style="0" customWidth="1"/>
    <col min="2" max="2" width="45.8515625" style="0" customWidth="1"/>
    <col min="3" max="3" width="18.28125" style="0" hidden="1" customWidth="1"/>
    <col min="4" max="13" width="18.28125" style="0" customWidth="1"/>
    <col min="14" max="14" width="23.140625" style="0" hidden="1" customWidth="1"/>
    <col min="15" max="17" width="18.28125" style="0" customWidth="1"/>
    <col min="18" max="18" width="18.28125" style="0" hidden="1" customWidth="1"/>
    <col min="19" max="20" width="20.28125" style="0" customWidth="1"/>
  </cols>
  <sheetData>
    <row r="1" spans="1:20" s="1" customFormat="1" ht="36.75" customHeight="1" thickTop="1">
      <c r="A1" s="231" t="s">
        <v>3</v>
      </c>
      <c r="B1" s="232"/>
      <c r="C1" s="232"/>
      <c r="D1" s="232"/>
      <c r="E1" s="232"/>
      <c r="F1" s="232"/>
      <c r="G1" s="232"/>
      <c r="H1" s="232"/>
      <c r="I1" s="232"/>
      <c r="J1" s="232"/>
      <c r="K1" s="232"/>
      <c r="L1" s="232"/>
      <c r="M1" s="232"/>
      <c r="N1" s="232"/>
      <c r="O1" s="232"/>
      <c r="P1" s="232"/>
      <c r="Q1" s="232"/>
      <c r="R1" s="232"/>
      <c r="S1" s="274" t="str">
        <f>'CG PERSONNEL COST'!$S$1</f>
        <v>Pieter.Hugo@westerncape.gov.za
tel: +27 21 483 2441                                 fax: 0862106219
PO Box 2108, Cape Town, 8000
</v>
      </c>
      <c r="T1" s="275"/>
    </row>
    <row r="2" spans="1:20" s="1" customFormat="1" ht="28.5" customHeight="1">
      <c r="A2" s="229" t="s">
        <v>8</v>
      </c>
      <c r="B2" s="230"/>
      <c r="C2" s="230"/>
      <c r="D2" s="230"/>
      <c r="E2" s="230"/>
      <c r="F2" s="230"/>
      <c r="G2" s="230"/>
      <c r="H2" s="230"/>
      <c r="I2" s="230"/>
      <c r="J2" s="230"/>
      <c r="K2" s="230"/>
      <c r="L2" s="230"/>
      <c r="M2" s="230"/>
      <c r="N2" s="230"/>
      <c r="O2" s="230"/>
      <c r="P2" s="230"/>
      <c r="Q2" s="230"/>
      <c r="R2" s="230"/>
      <c r="S2" s="276"/>
      <c r="T2" s="277"/>
    </row>
    <row r="3" spans="1:20" s="1" customFormat="1" ht="35.25" customHeight="1">
      <c r="A3" s="227" t="s">
        <v>39</v>
      </c>
      <c r="B3" s="228"/>
      <c r="C3" s="228"/>
      <c r="D3" s="228"/>
      <c r="E3" s="228"/>
      <c r="F3" s="228"/>
      <c r="G3" s="228"/>
      <c r="H3" s="228"/>
      <c r="I3" s="228"/>
      <c r="J3" s="228"/>
      <c r="K3" s="228"/>
      <c r="L3" s="228"/>
      <c r="M3" s="228"/>
      <c r="N3" s="228"/>
      <c r="O3" s="228"/>
      <c r="P3" s="228"/>
      <c r="Q3" s="228"/>
      <c r="R3" s="228"/>
      <c r="S3" s="276"/>
      <c r="T3" s="277"/>
    </row>
    <row r="4" spans="1:20" s="1" customFormat="1" ht="42" customHeight="1" thickBot="1">
      <c r="A4" s="225" t="str">
        <f>'CG PERSONNEL COST'!$A$4</f>
        <v>MONTHLY EXPENDITURE REPORT: 2018-2019</v>
      </c>
      <c r="B4" s="226"/>
      <c r="C4" s="226"/>
      <c r="D4" s="226"/>
      <c r="E4" s="226"/>
      <c r="F4" s="226"/>
      <c r="G4" s="226"/>
      <c r="H4" s="226"/>
      <c r="I4" s="226"/>
      <c r="J4" s="226"/>
      <c r="K4" s="226"/>
      <c r="L4" s="226"/>
      <c r="M4" s="226"/>
      <c r="N4" s="226"/>
      <c r="O4" s="226"/>
      <c r="P4" s="226"/>
      <c r="Q4" s="226"/>
      <c r="R4" s="226"/>
      <c r="S4" s="278"/>
      <c r="T4" s="279"/>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33" t="s">
        <v>46</v>
      </c>
      <c r="B6" s="234"/>
      <c r="C6" s="280"/>
      <c r="D6" s="280"/>
      <c r="E6" s="280"/>
      <c r="F6" s="280"/>
      <c r="G6" s="280"/>
      <c r="H6" s="280"/>
      <c r="I6" s="280"/>
      <c r="J6" s="280"/>
      <c r="K6" s="280"/>
      <c r="L6" s="280"/>
      <c r="M6" s="280"/>
      <c r="N6" s="280"/>
      <c r="O6" s="280"/>
      <c r="P6" s="280"/>
      <c r="Q6" s="280"/>
      <c r="R6" s="280"/>
      <c r="S6" s="280"/>
      <c r="T6" s="281"/>
    </row>
    <row r="7" spans="1:20" s="1" customFormat="1" ht="18" customHeight="1">
      <c r="A7" s="6"/>
      <c r="B7" s="7"/>
      <c r="C7" s="8"/>
      <c r="D7" s="8"/>
      <c r="E7" s="8"/>
      <c r="F7" s="8"/>
      <c r="G7" s="8"/>
      <c r="H7" s="8"/>
      <c r="I7" s="8"/>
      <c r="J7" s="8"/>
      <c r="K7" s="8"/>
      <c r="L7" s="8"/>
      <c r="M7" s="8"/>
      <c r="N7" s="8"/>
      <c r="O7" s="8"/>
      <c r="P7" s="8"/>
      <c r="Q7" s="8"/>
      <c r="R7" s="8"/>
      <c r="S7" s="8"/>
      <c r="T7" s="9"/>
    </row>
    <row r="8" spans="1:20" s="1" customFormat="1" ht="30" customHeight="1">
      <c r="A8" s="247" t="str">
        <f>'CG PERSONNEL COST'!$A$8</f>
        <v>For the Month : June 2019</v>
      </c>
      <c r="B8" s="248"/>
      <c r="C8" s="265"/>
      <c r="D8" s="265"/>
      <c r="E8" s="265"/>
      <c r="F8" s="265"/>
      <c r="G8" s="265"/>
      <c r="H8" s="265"/>
      <c r="I8" s="265"/>
      <c r="J8" s="265"/>
      <c r="K8" s="265"/>
      <c r="L8" s="265"/>
      <c r="M8" s="265"/>
      <c r="N8" s="265"/>
      <c r="O8" s="265"/>
      <c r="P8" s="265"/>
      <c r="Q8" s="265"/>
      <c r="R8" s="265"/>
      <c r="S8" s="265"/>
      <c r="T8" s="266"/>
    </row>
    <row r="9" spans="1:20" ht="20.25" customHeight="1">
      <c r="A9" s="267" t="s">
        <v>6</v>
      </c>
      <c r="B9" s="269" t="s">
        <v>33</v>
      </c>
      <c r="C9" s="12"/>
      <c r="D9" s="12"/>
      <c r="E9" s="12"/>
      <c r="F9" s="12"/>
      <c r="G9" s="12"/>
      <c r="H9" s="12"/>
      <c r="I9" s="12"/>
      <c r="J9" s="12"/>
      <c r="K9" s="12"/>
      <c r="L9" s="12"/>
      <c r="M9" s="12"/>
      <c r="N9" s="12"/>
      <c r="O9" s="12"/>
      <c r="P9" s="12"/>
      <c r="Q9" s="12"/>
      <c r="R9" s="12"/>
      <c r="S9" s="12"/>
      <c r="T9" s="13"/>
    </row>
    <row r="10" spans="1:20" ht="31.5" customHeight="1">
      <c r="A10" s="268"/>
      <c r="B10" s="270"/>
      <c r="C10" s="12"/>
      <c r="D10" s="12"/>
      <c r="E10" s="12"/>
      <c r="F10" s="12"/>
      <c r="G10" s="12"/>
      <c r="H10" s="12"/>
      <c r="I10" s="12"/>
      <c r="J10" s="12"/>
      <c r="K10" s="12"/>
      <c r="L10" s="12"/>
      <c r="M10" s="12"/>
      <c r="N10" s="12"/>
      <c r="O10" s="12"/>
      <c r="P10" s="12"/>
      <c r="Q10" s="12"/>
      <c r="R10" s="12"/>
      <c r="S10" s="12"/>
      <c r="T10" s="13"/>
    </row>
    <row r="11" spans="1:20" ht="24" customHeight="1">
      <c r="A11" s="17"/>
      <c r="B11" s="16"/>
      <c r="C11" s="12"/>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53" t="s">
        <v>142</v>
      </c>
      <c r="C13" s="67"/>
      <c r="D13" s="68"/>
      <c r="E13" s="68"/>
      <c r="F13" s="68"/>
      <c r="G13" s="68"/>
      <c r="H13" s="68"/>
      <c r="I13" s="68"/>
      <c r="J13" s="68"/>
      <c r="K13" s="68"/>
      <c r="L13" s="68"/>
      <c r="M13" s="68"/>
      <c r="N13" s="68"/>
      <c r="O13" s="68"/>
      <c r="P13" s="68"/>
      <c r="Q13" s="68"/>
      <c r="R13" s="68"/>
      <c r="S13" s="69"/>
      <c r="T13" s="70"/>
    </row>
    <row r="14" spans="1:20" ht="114" customHeight="1" thickBot="1" thickTop="1">
      <c r="A14" s="75" t="s">
        <v>34</v>
      </c>
      <c r="B14" s="73" t="s">
        <v>32</v>
      </c>
      <c r="C14" s="20" t="s">
        <v>31</v>
      </c>
      <c r="D14" s="65" t="s">
        <v>40</v>
      </c>
      <c r="E14" s="66">
        <f>'CG PERSONNEL COST'!F14</f>
        <v>43282</v>
      </c>
      <c r="F14" s="66">
        <f>'CG PERSONNEL COST'!G14</f>
        <v>43313</v>
      </c>
      <c r="G14" s="66">
        <f>'CG PERSONNEL COST'!H14</f>
        <v>43344</v>
      </c>
      <c r="H14" s="66">
        <f>'CG PERSONNEL COST'!I14</f>
        <v>43374</v>
      </c>
      <c r="I14" s="66">
        <f>'CG PERSONNEL COST'!J14</f>
        <v>43405</v>
      </c>
      <c r="J14" s="66">
        <f>'CG PERSONNEL COST'!K14</f>
        <v>43435</v>
      </c>
      <c r="K14" s="66">
        <f>'CG PERSONNEL COST'!L14</f>
        <v>43466</v>
      </c>
      <c r="L14" s="66">
        <f>'CG PERSONNEL COST'!M14</f>
        <v>43497</v>
      </c>
      <c r="M14" s="66">
        <f>'CG PERSONNEL COST'!N14</f>
        <v>43525</v>
      </c>
      <c r="N14" s="66" t="s">
        <v>104</v>
      </c>
      <c r="O14" s="66">
        <f>'CG PERSONNEL COST'!O14</f>
        <v>43556</v>
      </c>
      <c r="P14" s="66">
        <f>'CG PERSONNEL COST'!P14</f>
        <v>43586</v>
      </c>
      <c r="Q14" s="66">
        <f>'CG PERSONNEL COST'!Q14</f>
        <v>43617</v>
      </c>
      <c r="R14" s="20" t="s">
        <v>30</v>
      </c>
      <c r="S14" s="20" t="s">
        <v>1</v>
      </c>
      <c r="T14" s="52" t="s">
        <v>41</v>
      </c>
    </row>
    <row r="15" spans="1:20" ht="49.5" customHeight="1" thickTop="1">
      <c r="A15" s="82"/>
      <c r="B15" s="71"/>
      <c r="C15" s="57"/>
      <c r="D15" s="64"/>
      <c r="E15" s="58"/>
      <c r="F15" s="58"/>
      <c r="G15" s="58"/>
      <c r="H15" s="58"/>
      <c r="I15" s="58"/>
      <c r="J15" s="58"/>
      <c r="K15" s="58"/>
      <c r="L15" s="58"/>
      <c r="M15" s="58"/>
      <c r="N15" s="58"/>
      <c r="O15" s="58"/>
      <c r="P15" s="58"/>
      <c r="Q15" s="58"/>
      <c r="R15" s="59">
        <f>C15-D15</f>
        <v>0</v>
      </c>
      <c r="S15" s="60">
        <f>SUM(E15:Q15)</f>
        <v>0</v>
      </c>
      <c r="T15" s="59">
        <f>D15-S15</f>
        <v>0</v>
      </c>
    </row>
    <row r="16" spans="1:20" ht="49.5" customHeight="1">
      <c r="A16" s="83"/>
      <c r="B16" s="72"/>
      <c r="C16" s="62"/>
      <c r="D16" s="64"/>
      <c r="E16" s="58"/>
      <c r="F16" s="58"/>
      <c r="G16" s="58"/>
      <c r="H16" s="58"/>
      <c r="I16" s="58"/>
      <c r="J16" s="58"/>
      <c r="K16" s="58"/>
      <c r="L16" s="58"/>
      <c r="M16" s="58"/>
      <c r="N16" s="58"/>
      <c r="O16" s="58"/>
      <c r="P16" s="58"/>
      <c r="Q16" s="58"/>
      <c r="R16" s="59">
        <f aca="true" t="shared" si="0" ref="R16:R29">C16-D16</f>
        <v>0</v>
      </c>
      <c r="S16" s="60">
        <f aca="true" t="shared" si="1" ref="S16:S29">SUM(E16:Q16)</f>
        <v>0</v>
      </c>
      <c r="T16" s="59">
        <f aca="true" t="shared" si="2" ref="T16:T29">D16-S16</f>
        <v>0</v>
      </c>
    </row>
    <row r="17" spans="1:20" ht="31.5" customHeight="1">
      <c r="A17" s="76"/>
      <c r="B17" s="72"/>
      <c r="C17" s="62"/>
      <c r="D17" s="64"/>
      <c r="E17" s="58"/>
      <c r="F17" s="58"/>
      <c r="G17" s="58"/>
      <c r="H17" s="58"/>
      <c r="I17" s="58"/>
      <c r="J17" s="58"/>
      <c r="K17" s="58"/>
      <c r="L17" s="58"/>
      <c r="M17" s="58"/>
      <c r="N17" s="58"/>
      <c r="O17" s="58"/>
      <c r="P17" s="58"/>
      <c r="Q17" s="58"/>
      <c r="R17" s="59">
        <f t="shared" si="0"/>
        <v>0</v>
      </c>
      <c r="S17" s="60">
        <f t="shared" si="1"/>
        <v>0</v>
      </c>
      <c r="T17" s="59">
        <f t="shared" si="2"/>
        <v>0</v>
      </c>
    </row>
    <row r="18" spans="1:20" ht="31.5" customHeight="1">
      <c r="A18" s="76"/>
      <c r="B18" s="72"/>
      <c r="C18" s="62"/>
      <c r="D18" s="64"/>
      <c r="E18" s="58"/>
      <c r="F18" s="58"/>
      <c r="G18" s="58"/>
      <c r="H18" s="58"/>
      <c r="I18" s="58"/>
      <c r="J18" s="58"/>
      <c r="K18" s="58"/>
      <c r="L18" s="58"/>
      <c r="M18" s="58"/>
      <c r="N18" s="58"/>
      <c r="O18" s="58"/>
      <c r="P18" s="58"/>
      <c r="Q18" s="58"/>
      <c r="R18" s="59">
        <f t="shared" si="0"/>
        <v>0</v>
      </c>
      <c r="S18" s="60">
        <f t="shared" si="1"/>
        <v>0</v>
      </c>
      <c r="T18" s="59">
        <f t="shared" si="2"/>
        <v>0</v>
      </c>
    </row>
    <row r="19" spans="1:20" ht="31.5" customHeight="1">
      <c r="A19" s="76"/>
      <c r="B19" s="72"/>
      <c r="C19" s="62"/>
      <c r="D19" s="64"/>
      <c r="E19" s="58"/>
      <c r="F19" s="58"/>
      <c r="G19" s="58"/>
      <c r="H19" s="58"/>
      <c r="I19" s="58"/>
      <c r="J19" s="58"/>
      <c r="K19" s="58"/>
      <c r="L19" s="58"/>
      <c r="M19" s="58"/>
      <c r="N19" s="58"/>
      <c r="O19" s="58"/>
      <c r="P19" s="58"/>
      <c r="Q19" s="58"/>
      <c r="R19" s="59">
        <f t="shared" si="0"/>
        <v>0</v>
      </c>
      <c r="S19" s="60">
        <f t="shared" si="1"/>
        <v>0</v>
      </c>
      <c r="T19" s="59">
        <f t="shared" si="2"/>
        <v>0</v>
      </c>
    </row>
    <row r="20" spans="1:20" ht="31.5" customHeight="1">
      <c r="A20" s="76"/>
      <c r="B20" s="72"/>
      <c r="C20" s="62"/>
      <c r="D20" s="64"/>
      <c r="E20" s="58"/>
      <c r="F20" s="58"/>
      <c r="G20" s="58"/>
      <c r="H20" s="58"/>
      <c r="I20" s="58"/>
      <c r="J20" s="58"/>
      <c r="K20" s="58"/>
      <c r="L20" s="58"/>
      <c r="M20" s="58"/>
      <c r="N20" s="58"/>
      <c r="O20" s="58"/>
      <c r="P20" s="58"/>
      <c r="Q20" s="58"/>
      <c r="R20" s="59">
        <f t="shared" si="0"/>
        <v>0</v>
      </c>
      <c r="S20" s="60">
        <f t="shared" si="1"/>
        <v>0</v>
      </c>
      <c r="T20" s="59">
        <f t="shared" si="2"/>
        <v>0</v>
      </c>
    </row>
    <row r="21" spans="1:20" ht="31.5" customHeight="1">
      <c r="A21" s="76"/>
      <c r="B21" s="72"/>
      <c r="C21" s="62"/>
      <c r="D21" s="64"/>
      <c r="E21" s="58"/>
      <c r="F21" s="58"/>
      <c r="G21" s="58"/>
      <c r="H21" s="58"/>
      <c r="I21" s="58"/>
      <c r="J21" s="58"/>
      <c r="K21" s="58"/>
      <c r="L21" s="58"/>
      <c r="M21" s="58"/>
      <c r="N21" s="58"/>
      <c r="O21" s="58"/>
      <c r="P21" s="58"/>
      <c r="Q21" s="58"/>
      <c r="R21" s="59">
        <f t="shared" si="0"/>
        <v>0</v>
      </c>
      <c r="S21" s="60">
        <f t="shared" si="1"/>
        <v>0</v>
      </c>
      <c r="T21" s="59">
        <f t="shared" si="2"/>
        <v>0</v>
      </c>
    </row>
    <row r="22" spans="1:20" ht="31.5" customHeight="1">
      <c r="A22" s="76"/>
      <c r="B22" s="72"/>
      <c r="C22" s="62"/>
      <c r="D22" s="64"/>
      <c r="E22" s="58"/>
      <c r="F22" s="58"/>
      <c r="G22" s="58"/>
      <c r="H22" s="58"/>
      <c r="I22" s="58"/>
      <c r="J22" s="58"/>
      <c r="K22" s="58"/>
      <c r="L22" s="58"/>
      <c r="M22" s="58"/>
      <c r="N22" s="58"/>
      <c r="O22" s="58"/>
      <c r="P22" s="58"/>
      <c r="Q22" s="58"/>
      <c r="R22" s="59">
        <f t="shared" si="0"/>
        <v>0</v>
      </c>
      <c r="S22" s="60">
        <f t="shared" si="1"/>
        <v>0</v>
      </c>
      <c r="T22" s="59">
        <f t="shared" si="2"/>
        <v>0</v>
      </c>
    </row>
    <row r="23" spans="1:20" ht="31.5" customHeight="1">
      <c r="A23" s="76"/>
      <c r="B23" s="72"/>
      <c r="C23" s="62"/>
      <c r="D23" s="64"/>
      <c r="E23" s="58"/>
      <c r="F23" s="58"/>
      <c r="G23" s="58"/>
      <c r="H23" s="58"/>
      <c r="I23" s="58"/>
      <c r="J23" s="58"/>
      <c r="K23" s="58"/>
      <c r="L23" s="58"/>
      <c r="M23" s="58"/>
      <c r="N23" s="58"/>
      <c r="O23" s="58"/>
      <c r="P23" s="58"/>
      <c r="Q23" s="58"/>
      <c r="R23" s="59">
        <f t="shared" si="0"/>
        <v>0</v>
      </c>
      <c r="S23" s="60">
        <f t="shared" si="1"/>
        <v>0</v>
      </c>
      <c r="T23" s="59">
        <f t="shared" si="2"/>
        <v>0</v>
      </c>
    </row>
    <row r="24" spans="1:20" ht="31.5" customHeight="1">
      <c r="A24" s="76"/>
      <c r="B24" s="72"/>
      <c r="C24" s="62"/>
      <c r="D24" s="64"/>
      <c r="E24" s="58"/>
      <c r="F24" s="58"/>
      <c r="G24" s="58"/>
      <c r="H24" s="58"/>
      <c r="I24" s="58"/>
      <c r="J24" s="58"/>
      <c r="K24" s="58"/>
      <c r="L24" s="58"/>
      <c r="M24" s="58"/>
      <c r="N24" s="58"/>
      <c r="O24" s="58"/>
      <c r="P24" s="58"/>
      <c r="Q24" s="58"/>
      <c r="R24" s="59">
        <f t="shared" si="0"/>
        <v>0</v>
      </c>
      <c r="S24" s="60">
        <f t="shared" si="1"/>
        <v>0</v>
      </c>
      <c r="T24" s="59">
        <f t="shared" si="2"/>
        <v>0</v>
      </c>
    </row>
    <row r="25" spans="1:20" ht="31.5" customHeight="1">
      <c r="A25" s="76"/>
      <c r="B25" s="72"/>
      <c r="C25" s="62"/>
      <c r="D25" s="64"/>
      <c r="E25" s="58"/>
      <c r="F25" s="58"/>
      <c r="G25" s="58"/>
      <c r="H25" s="58"/>
      <c r="I25" s="58"/>
      <c r="J25" s="58"/>
      <c r="K25" s="58"/>
      <c r="L25" s="58"/>
      <c r="M25" s="58"/>
      <c r="N25" s="58"/>
      <c r="O25" s="58"/>
      <c r="P25" s="58"/>
      <c r="Q25" s="58"/>
      <c r="R25" s="59">
        <f t="shared" si="0"/>
        <v>0</v>
      </c>
      <c r="S25" s="60">
        <f t="shared" si="1"/>
        <v>0</v>
      </c>
      <c r="T25" s="59">
        <f t="shared" si="2"/>
        <v>0</v>
      </c>
    </row>
    <row r="26" spans="1:20" ht="31.5" customHeight="1">
      <c r="A26" s="76"/>
      <c r="B26" s="77"/>
      <c r="C26" s="62"/>
      <c r="D26" s="64"/>
      <c r="E26" s="58"/>
      <c r="F26" s="58"/>
      <c r="G26" s="58"/>
      <c r="H26" s="58"/>
      <c r="I26" s="58"/>
      <c r="J26" s="58"/>
      <c r="K26" s="58"/>
      <c r="L26" s="58"/>
      <c r="M26" s="58"/>
      <c r="N26" s="58"/>
      <c r="O26" s="58"/>
      <c r="P26" s="58"/>
      <c r="Q26" s="58"/>
      <c r="R26" s="59">
        <f t="shared" si="0"/>
        <v>0</v>
      </c>
      <c r="S26" s="60">
        <f t="shared" si="1"/>
        <v>0</v>
      </c>
      <c r="T26" s="59">
        <f t="shared" si="2"/>
        <v>0</v>
      </c>
    </row>
    <row r="27" spans="1:20" ht="31.5" customHeight="1">
      <c r="A27" s="76"/>
      <c r="B27" s="77"/>
      <c r="C27" s="62"/>
      <c r="D27" s="64"/>
      <c r="E27" s="58"/>
      <c r="F27" s="58"/>
      <c r="G27" s="58"/>
      <c r="H27" s="58"/>
      <c r="I27" s="58"/>
      <c r="J27" s="58"/>
      <c r="K27" s="58"/>
      <c r="L27" s="58"/>
      <c r="M27" s="58"/>
      <c r="N27" s="58"/>
      <c r="O27" s="58"/>
      <c r="P27" s="58"/>
      <c r="Q27" s="58"/>
      <c r="R27" s="59">
        <f t="shared" si="0"/>
        <v>0</v>
      </c>
      <c r="S27" s="60">
        <f>SUM(E27:Q27)</f>
        <v>0</v>
      </c>
      <c r="T27" s="59">
        <f>D27-S27</f>
        <v>0</v>
      </c>
    </row>
    <row r="28" spans="1:20" ht="31.5" customHeight="1">
      <c r="A28" s="76"/>
      <c r="B28" s="77"/>
      <c r="C28" s="62"/>
      <c r="D28" s="64"/>
      <c r="E28" s="58"/>
      <c r="F28" s="58"/>
      <c r="G28" s="58"/>
      <c r="H28" s="58"/>
      <c r="I28" s="58"/>
      <c r="J28" s="58"/>
      <c r="K28" s="58"/>
      <c r="L28" s="58"/>
      <c r="M28" s="58"/>
      <c r="N28" s="58"/>
      <c r="O28" s="58"/>
      <c r="P28" s="58"/>
      <c r="Q28" s="58"/>
      <c r="R28" s="59">
        <f t="shared" si="0"/>
        <v>0</v>
      </c>
      <c r="S28" s="60">
        <f>SUM(E28:Q28)</f>
        <v>0</v>
      </c>
      <c r="T28" s="59">
        <f>D28-S28</f>
        <v>0</v>
      </c>
    </row>
    <row r="29" spans="1:20" ht="31.5" customHeight="1">
      <c r="A29" s="76"/>
      <c r="B29" s="77"/>
      <c r="C29" s="62"/>
      <c r="D29" s="64"/>
      <c r="E29" s="58"/>
      <c r="F29" s="58"/>
      <c r="G29" s="58"/>
      <c r="H29" s="58"/>
      <c r="I29" s="58"/>
      <c r="J29" s="58"/>
      <c r="K29" s="58"/>
      <c r="L29" s="58"/>
      <c r="M29" s="58"/>
      <c r="N29" s="58"/>
      <c r="O29" s="58"/>
      <c r="P29" s="58"/>
      <c r="Q29" s="58"/>
      <c r="R29" s="59">
        <f t="shared" si="0"/>
        <v>0</v>
      </c>
      <c r="S29" s="60">
        <f t="shared" si="1"/>
        <v>0</v>
      </c>
      <c r="T29" s="59">
        <f t="shared" si="2"/>
        <v>0</v>
      </c>
    </row>
    <row r="30" spans="1:20" ht="31.5" customHeight="1">
      <c r="A30" s="79" t="s">
        <v>37</v>
      </c>
      <c r="B30" s="77"/>
      <c r="C30" s="62"/>
      <c r="D30" s="64">
        <f>SUM(D15:D29)</f>
        <v>0</v>
      </c>
      <c r="E30" s="58">
        <f aca="true" t="shared" si="3" ref="E30:T30">SUM(E15:E29)</f>
        <v>0</v>
      </c>
      <c r="F30" s="58">
        <f t="shared" si="3"/>
        <v>0</v>
      </c>
      <c r="G30" s="58">
        <f t="shared" si="3"/>
        <v>0</v>
      </c>
      <c r="H30" s="58">
        <f t="shared" si="3"/>
        <v>0</v>
      </c>
      <c r="I30" s="58">
        <f t="shared" si="3"/>
        <v>0</v>
      </c>
      <c r="J30" s="58">
        <f t="shared" si="3"/>
        <v>0</v>
      </c>
      <c r="K30" s="58">
        <f t="shared" si="3"/>
        <v>0</v>
      </c>
      <c r="L30" s="58">
        <f t="shared" si="3"/>
        <v>0</v>
      </c>
      <c r="M30" s="58">
        <f t="shared" si="3"/>
        <v>0</v>
      </c>
      <c r="N30" s="58">
        <f t="shared" si="3"/>
        <v>0</v>
      </c>
      <c r="O30" s="58">
        <f t="shared" si="3"/>
        <v>0</v>
      </c>
      <c r="P30" s="58">
        <f t="shared" si="3"/>
        <v>0</v>
      </c>
      <c r="Q30" s="58">
        <f t="shared" si="3"/>
        <v>0</v>
      </c>
      <c r="R30" s="59">
        <f t="shared" si="3"/>
        <v>0</v>
      </c>
      <c r="S30" s="60">
        <f t="shared" si="3"/>
        <v>0</v>
      </c>
      <c r="T30" s="59">
        <f t="shared" si="3"/>
        <v>0</v>
      </c>
    </row>
    <row r="31" spans="1:20" ht="31.5" customHeight="1">
      <c r="A31" s="271" t="s">
        <v>38</v>
      </c>
      <c r="B31" s="272"/>
      <c r="C31" s="272"/>
      <c r="D31" s="272"/>
      <c r="E31" s="272"/>
      <c r="F31" s="272"/>
      <c r="G31" s="272"/>
      <c r="H31" s="272"/>
      <c r="I31" s="272"/>
      <c r="J31" s="272"/>
      <c r="K31" s="272"/>
      <c r="L31" s="272"/>
      <c r="M31" s="272"/>
      <c r="N31" s="272"/>
      <c r="O31" s="272"/>
      <c r="P31" s="272"/>
      <c r="Q31" s="272"/>
      <c r="R31" s="272"/>
      <c r="S31" s="272"/>
      <c r="T31" s="273"/>
    </row>
    <row r="32" spans="1:20" ht="31.5" customHeight="1">
      <c r="A32" s="259"/>
      <c r="B32" s="260"/>
      <c r="C32" s="260"/>
      <c r="D32" s="260"/>
      <c r="E32" s="260"/>
      <c r="F32" s="260"/>
      <c r="G32" s="260"/>
      <c r="H32" s="260"/>
      <c r="I32" s="260"/>
      <c r="J32" s="260"/>
      <c r="K32" s="260"/>
      <c r="L32" s="260"/>
      <c r="M32" s="260"/>
      <c r="N32" s="260"/>
      <c r="O32" s="260"/>
      <c r="P32" s="260"/>
      <c r="Q32" s="260"/>
      <c r="R32" s="260"/>
      <c r="S32" s="260"/>
      <c r="T32" s="261"/>
    </row>
    <row r="33" spans="1:20" ht="31.5" customHeight="1">
      <c r="A33" s="259"/>
      <c r="B33" s="260"/>
      <c r="C33" s="260"/>
      <c r="D33" s="260"/>
      <c r="E33" s="260"/>
      <c r="F33" s="260"/>
      <c r="G33" s="260"/>
      <c r="H33" s="260"/>
      <c r="I33" s="260"/>
      <c r="J33" s="260"/>
      <c r="K33" s="260"/>
      <c r="L33" s="260"/>
      <c r="M33" s="260"/>
      <c r="N33" s="260"/>
      <c r="O33" s="260"/>
      <c r="P33" s="260"/>
      <c r="Q33" s="260"/>
      <c r="R33" s="260"/>
      <c r="S33" s="260"/>
      <c r="T33" s="261"/>
    </row>
    <row r="34" spans="1:20" ht="31.5" customHeight="1">
      <c r="A34" s="259"/>
      <c r="B34" s="260"/>
      <c r="C34" s="260"/>
      <c r="D34" s="260"/>
      <c r="E34" s="260"/>
      <c r="F34" s="260"/>
      <c r="G34" s="260"/>
      <c r="H34" s="260"/>
      <c r="I34" s="260"/>
      <c r="J34" s="260"/>
      <c r="K34" s="260"/>
      <c r="L34" s="260"/>
      <c r="M34" s="260"/>
      <c r="N34" s="260"/>
      <c r="O34" s="260"/>
      <c r="P34" s="260"/>
      <c r="Q34" s="260"/>
      <c r="R34" s="260"/>
      <c r="S34" s="260"/>
      <c r="T34" s="261"/>
    </row>
    <row r="35" spans="1:20" ht="31.5" customHeight="1" thickBot="1">
      <c r="A35" s="262"/>
      <c r="B35" s="263"/>
      <c r="C35" s="263"/>
      <c r="D35" s="263"/>
      <c r="E35" s="263"/>
      <c r="F35" s="263"/>
      <c r="G35" s="263"/>
      <c r="H35" s="263"/>
      <c r="I35" s="263"/>
      <c r="J35" s="263"/>
      <c r="K35" s="263"/>
      <c r="L35" s="263"/>
      <c r="M35" s="263"/>
      <c r="N35" s="263"/>
      <c r="O35" s="263"/>
      <c r="P35" s="263"/>
      <c r="Q35" s="263"/>
      <c r="R35" s="263"/>
      <c r="S35" s="263"/>
      <c r="T35" s="264"/>
    </row>
    <row r="36" spans="1:20" ht="55.5" customHeight="1" thickTop="1">
      <c r="A36" s="250" t="s">
        <v>43</v>
      </c>
      <c r="B36" s="251"/>
      <c r="C36" s="251"/>
      <c r="D36" s="251"/>
      <c r="E36" s="251"/>
      <c r="F36" s="251"/>
      <c r="G36" s="251"/>
      <c r="H36" s="251"/>
      <c r="I36" s="251"/>
      <c r="J36" s="251"/>
      <c r="K36" s="251"/>
      <c r="L36" s="251"/>
      <c r="M36" s="251"/>
      <c r="N36" s="251"/>
      <c r="O36" s="251"/>
      <c r="P36" s="251"/>
      <c r="Q36" s="251"/>
      <c r="R36" s="251"/>
      <c r="S36" s="251"/>
      <c r="T36" s="252"/>
    </row>
    <row r="37" spans="1:20" ht="22.5" customHeight="1">
      <c r="A37" s="22"/>
      <c r="B37" s="23"/>
      <c r="C37" s="27"/>
      <c r="D37" s="27"/>
      <c r="E37" s="27"/>
      <c r="F37" s="27"/>
      <c r="G37" s="27"/>
      <c r="H37" s="27"/>
      <c r="I37" s="27"/>
      <c r="J37" s="27"/>
      <c r="K37" s="27"/>
      <c r="L37" s="27"/>
      <c r="M37" s="27"/>
      <c r="N37" s="27"/>
      <c r="O37" s="27"/>
      <c r="P37" s="27"/>
      <c r="Q37" s="27"/>
      <c r="R37" s="27"/>
      <c r="S37" s="24"/>
      <c r="T37" s="28"/>
    </row>
    <row r="38" spans="1:20" ht="31.5" customHeight="1">
      <c r="A38" s="242" t="s">
        <v>9</v>
      </c>
      <c r="B38" s="243"/>
      <c r="C38" s="32"/>
      <c r="D38" s="32"/>
      <c r="E38" s="32"/>
      <c r="F38" s="32"/>
      <c r="G38" s="32"/>
      <c r="H38" s="32"/>
      <c r="I38" s="32"/>
      <c r="J38" s="32"/>
      <c r="K38" s="32"/>
      <c r="L38" s="32"/>
      <c r="M38" s="32"/>
      <c r="N38" s="32"/>
      <c r="O38" s="32"/>
      <c r="P38" s="32"/>
      <c r="Q38" s="32"/>
      <c r="R38" s="32"/>
      <c r="S38" s="32"/>
      <c r="T38" s="28"/>
    </row>
    <row r="39" spans="1:20" ht="31.5" customHeight="1">
      <c r="A39" s="22"/>
      <c r="B39" s="23"/>
      <c r="C39" s="27"/>
      <c r="D39" s="27"/>
      <c r="E39" s="27"/>
      <c r="F39" s="27"/>
      <c r="G39" s="27"/>
      <c r="H39" s="27"/>
      <c r="I39" s="27"/>
      <c r="J39" s="27"/>
      <c r="K39" s="27"/>
      <c r="L39" s="27"/>
      <c r="M39" s="27"/>
      <c r="N39" s="27"/>
      <c r="O39" s="27"/>
      <c r="P39" s="27"/>
      <c r="Q39" s="27"/>
      <c r="R39" s="27"/>
      <c r="S39" s="24"/>
      <c r="T39" s="28"/>
    </row>
    <row r="40" spans="1:20" ht="31.5" customHeight="1">
      <c r="A40" s="242" t="s">
        <v>10</v>
      </c>
      <c r="B40" s="243"/>
      <c r="C40" s="243"/>
      <c r="D40" s="243"/>
      <c r="E40" s="243"/>
      <c r="F40" s="243"/>
      <c r="G40" s="243"/>
      <c r="H40" s="243"/>
      <c r="I40" s="243"/>
      <c r="J40" s="243"/>
      <c r="K40" s="243"/>
      <c r="L40" s="243"/>
      <c r="M40" s="243"/>
      <c r="N40" s="243"/>
      <c r="O40" s="243"/>
      <c r="P40" s="243"/>
      <c r="Q40" s="243"/>
      <c r="R40" s="243"/>
      <c r="S40" s="243"/>
      <c r="T40" s="28"/>
    </row>
    <row r="41" spans="1:20" ht="16.5" customHeight="1">
      <c r="A41" s="22"/>
      <c r="B41" s="23"/>
      <c r="C41" s="27"/>
      <c r="D41" s="27"/>
      <c r="E41" s="27"/>
      <c r="F41" s="27"/>
      <c r="G41" s="27"/>
      <c r="H41" s="27"/>
      <c r="I41" s="27"/>
      <c r="J41" s="27"/>
      <c r="K41" s="27"/>
      <c r="L41" s="27"/>
      <c r="M41" s="27"/>
      <c r="N41" s="27"/>
      <c r="O41" s="27"/>
      <c r="P41" s="27"/>
      <c r="Q41" s="27"/>
      <c r="R41" s="27"/>
      <c r="S41" s="24"/>
      <c r="T41" s="28"/>
    </row>
    <row r="42" spans="1:20" ht="21" customHeight="1">
      <c r="A42" s="22"/>
      <c r="B42" s="23"/>
      <c r="C42" s="27"/>
      <c r="D42" s="27"/>
      <c r="E42" s="27"/>
      <c r="F42" s="27"/>
      <c r="G42" s="27"/>
      <c r="H42" s="27"/>
      <c r="I42" s="27"/>
      <c r="J42" s="27"/>
      <c r="K42" s="27"/>
      <c r="L42" s="27"/>
      <c r="M42" s="27"/>
      <c r="N42" s="27"/>
      <c r="O42" s="27"/>
      <c r="P42" s="27"/>
      <c r="Q42" s="27"/>
      <c r="R42" s="27"/>
      <c r="S42" s="24"/>
      <c r="T42" s="28"/>
    </row>
    <row r="43" spans="1:20" ht="31.5" customHeight="1">
      <c r="A43" s="242" t="s">
        <v>42</v>
      </c>
      <c r="B43" s="243"/>
      <c r="C43" s="258"/>
      <c r="D43" s="258"/>
      <c r="E43" s="258"/>
      <c r="F43" s="258"/>
      <c r="G43" s="258"/>
      <c r="H43" s="258"/>
      <c r="I43" s="258"/>
      <c r="J43" s="258"/>
      <c r="K43" s="258"/>
      <c r="L43" s="258"/>
      <c r="M43" s="258"/>
      <c r="N43" s="258"/>
      <c r="O43" s="258"/>
      <c r="P43" s="258"/>
      <c r="Q43" s="258"/>
      <c r="R43" s="258"/>
      <c r="S43" s="258"/>
      <c r="T43" s="33"/>
    </row>
    <row r="44" spans="1:20" ht="13.5" customHeight="1">
      <c r="A44" s="22"/>
      <c r="B44" s="23"/>
      <c r="C44" s="27"/>
      <c r="D44" s="27"/>
      <c r="E44" s="27"/>
      <c r="F44" s="27"/>
      <c r="G44" s="27"/>
      <c r="H44" s="27"/>
      <c r="I44" s="27"/>
      <c r="J44" s="27"/>
      <c r="K44" s="27"/>
      <c r="L44" s="27"/>
      <c r="M44" s="27"/>
      <c r="N44" s="27"/>
      <c r="O44" s="27"/>
      <c r="P44" s="27"/>
      <c r="Q44" s="27"/>
      <c r="R44" s="27"/>
      <c r="S44" s="24"/>
      <c r="T44" s="28"/>
    </row>
    <row r="45" spans="1:20" ht="22.5" customHeight="1">
      <c r="A45" s="242" t="s">
        <v>11</v>
      </c>
      <c r="B45" s="243"/>
      <c r="C45" s="243"/>
      <c r="D45" s="243"/>
      <c r="E45" s="243"/>
      <c r="F45" s="243"/>
      <c r="G45" s="243"/>
      <c r="H45" s="243"/>
      <c r="I45" s="243"/>
      <c r="J45" s="243"/>
      <c r="K45" s="243"/>
      <c r="L45" s="243"/>
      <c r="M45" s="243"/>
      <c r="N45" s="243"/>
      <c r="O45" s="243"/>
      <c r="P45" s="243"/>
      <c r="Q45" s="243"/>
      <c r="R45" s="243"/>
      <c r="S45" s="243"/>
      <c r="T45" s="28"/>
    </row>
    <row r="46" spans="1:20" ht="19.5">
      <c r="A46" s="22"/>
      <c r="B46" s="23"/>
      <c r="C46" s="27"/>
      <c r="D46" s="27"/>
      <c r="E46" s="27"/>
      <c r="F46" s="27"/>
      <c r="G46" s="27"/>
      <c r="H46" s="27"/>
      <c r="I46" s="27"/>
      <c r="J46" s="27"/>
      <c r="K46" s="27"/>
      <c r="L46" s="27"/>
      <c r="M46" s="27"/>
      <c r="N46" s="27"/>
      <c r="O46" s="27"/>
      <c r="P46" s="27"/>
      <c r="Q46" s="27"/>
      <c r="R46" s="27"/>
      <c r="S46" s="24"/>
      <c r="T46" s="28"/>
    </row>
    <row r="47" spans="1:20" ht="22.5" customHeight="1">
      <c r="A47" s="242" t="s">
        <v>10</v>
      </c>
      <c r="B47" s="243"/>
      <c r="C47" s="243"/>
      <c r="D47" s="243"/>
      <c r="E47" s="243"/>
      <c r="F47" s="243"/>
      <c r="G47" s="243"/>
      <c r="H47" s="243"/>
      <c r="I47" s="243"/>
      <c r="J47" s="243"/>
      <c r="K47" s="243"/>
      <c r="L47" s="243"/>
      <c r="M47" s="243"/>
      <c r="N47" s="243"/>
      <c r="O47" s="243"/>
      <c r="P47" s="243"/>
      <c r="Q47" s="243"/>
      <c r="R47" s="243"/>
      <c r="S47" s="243"/>
      <c r="T47" s="28"/>
    </row>
    <row r="48" spans="1:20" ht="6.75" customHeight="1">
      <c r="A48" s="29"/>
      <c r="B48" s="30"/>
      <c r="C48" s="30"/>
      <c r="D48" s="30"/>
      <c r="E48" s="30"/>
      <c r="F48" s="30"/>
      <c r="G48" s="30"/>
      <c r="H48" s="30"/>
      <c r="I48" s="30"/>
      <c r="J48" s="30"/>
      <c r="K48" s="30"/>
      <c r="L48" s="30"/>
      <c r="M48" s="30"/>
      <c r="N48" s="30"/>
      <c r="O48" s="30"/>
      <c r="P48" s="30"/>
      <c r="Q48" s="30"/>
      <c r="R48" s="30"/>
      <c r="S48" s="30"/>
      <c r="T48" s="28"/>
    </row>
    <row r="49" spans="1:20" ht="22.5" customHeight="1" thickBot="1">
      <c r="A49" s="2"/>
      <c r="B49" s="3"/>
      <c r="C49" s="253"/>
      <c r="D49" s="253"/>
      <c r="E49" s="253"/>
      <c r="F49" s="253"/>
      <c r="G49" s="253"/>
      <c r="H49" s="253"/>
      <c r="I49" s="253"/>
      <c r="J49" s="253"/>
      <c r="K49" s="253"/>
      <c r="L49" s="253"/>
      <c r="M49" s="253"/>
      <c r="N49" s="253"/>
      <c r="O49" s="253"/>
      <c r="P49" s="253"/>
      <c r="Q49" s="253"/>
      <c r="R49" s="253"/>
      <c r="S49" s="253"/>
      <c r="T49" s="254"/>
    </row>
    <row r="50" ht="13.5" thickTop="1"/>
  </sheetData>
  <sheetProtection/>
  <protectedRanges>
    <protectedRange sqref="A15:B29" name="Range1"/>
    <protectedRange sqref="K15:K29" name="Range2"/>
    <protectedRange sqref="A31:T35" name="Range3"/>
  </protectedRanges>
  <mergeCells count="21">
    <mergeCell ref="A1:R1"/>
    <mergeCell ref="S1:T4"/>
    <mergeCell ref="A2:R2"/>
    <mergeCell ref="A3:R3"/>
    <mergeCell ref="A4:R4"/>
    <mergeCell ref="A6:T6"/>
    <mergeCell ref="A8:T8"/>
    <mergeCell ref="A9:A10"/>
    <mergeCell ref="B9:B10"/>
    <mergeCell ref="A31:T31"/>
    <mergeCell ref="A32:T32"/>
    <mergeCell ref="A33:T33"/>
    <mergeCell ref="A45:S45"/>
    <mergeCell ref="A47:S47"/>
    <mergeCell ref="C49:T49"/>
    <mergeCell ref="A34:T34"/>
    <mergeCell ref="A35:T35"/>
    <mergeCell ref="A36:T36"/>
    <mergeCell ref="A38:B38"/>
    <mergeCell ref="A40:S40"/>
    <mergeCell ref="A43:S43"/>
  </mergeCells>
  <printOptions horizontalCentered="1"/>
  <pageMargins left="0.2362204724409449" right="0.2362204724409449" top="0.4330708661417323" bottom="0.2362204724409449" header="0" footer="0"/>
  <pageSetup horizontalDpi="600" verticalDpi="600" orientation="landscape" paperSize="9" scale="35" r:id="rId2"/>
  <headerFooter alignWithMargins="0">
    <oddFooter>&amp;LPLEASE SEND COMPLETED COPY TO THE ABOVE EMAIL ADDRESS AND POST THE HARDCOPY TO THE ADDRESS MENTIONED ABOVE FOR THE &amp;"Arial,Bold"ATTENTION OF PIETER HUGO&amp;R&amp;D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63"/>
  <sheetViews>
    <sheetView zoomScale="55" zoomScaleNormal="55" zoomScaleSheetLayoutView="50" workbookViewId="0" topLeftCell="A29">
      <selection activeCell="A59" sqref="A59:S59"/>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28125" style="0" hidden="1" customWidth="1"/>
    <col min="15" max="17" width="18.28125" style="0" customWidth="1"/>
    <col min="18" max="18" width="18.28125" style="0" hidden="1" customWidth="1"/>
    <col min="19" max="20" width="20.28125" style="0" customWidth="1"/>
  </cols>
  <sheetData>
    <row r="1" spans="1:20" s="1" customFormat="1" ht="36.75" customHeight="1" thickTop="1">
      <c r="A1" s="231" t="s">
        <v>3</v>
      </c>
      <c r="B1" s="232"/>
      <c r="C1" s="232"/>
      <c r="D1" s="232"/>
      <c r="E1" s="232"/>
      <c r="F1" s="232"/>
      <c r="G1" s="232"/>
      <c r="H1" s="232"/>
      <c r="I1" s="232"/>
      <c r="J1" s="232"/>
      <c r="K1" s="232"/>
      <c r="L1" s="232"/>
      <c r="M1" s="232"/>
      <c r="N1" s="232"/>
      <c r="O1" s="232"/>
      <c r="P1" s="232"/>
      <c r="Q1" s="232"/>
      <c r="R1" s="232"/>
      <c r="S1" s="274" t="str">
        <f>'CG PERSONNEL COST'!$S$1</f>
        <v>Pieter.Hugo@westerncape.gov.za
tel: +27 21 483 2441                                 fax: 0862106219
PO Box 2108, Cape Town, 8000
</v>
      </c>
      <c r="T1" s="275"/>
    </row>
    <row r="2" spans="1:20" s="1" customFormat="1" ht="28.5" customHeight="1">
      <c r="A2" s="229" t="s">
        <v>8</v>
      </c>
      <c r="B2" s="230"/>
      <c r="C2" s="230"/>
      <c r="D2" s="230"/>
      <c r="E2" s="230"/>
      <c r="F2" s="230"/>
      <c r="G2" s="230"/>
      <c r="H2" s="230"/>
      <c r="I2" s="230"/>
      <c r="J2" s="230"/>
      <c r="K2" s="230"/>
      <c r="L2" s="230"/>
      <c r="M2" s="230"/>
      <c r="N2" s="230"/>
      <c r="O2" s="230"/>
      <c r="P2" s="230"/>
      <c r="Q2" s="230"/>
      <c r="R2" s="230"/>
      <c r="S2" s="276"/>
      <c r="T2" s="277"/>
    </row>
    <row r="3" spans="1:20" s="1" customFormat="1" ht="35.25" customHeight="1">
      <c r="A3" s="227" t="s">
        <v>39</v>
      </c>
      <c r="B3" s="228"/>
      <c r="C3" s="228"/>
      <c r="D3" s="228"/>
      <c r="E3" s="228"/>
      <c r="F3" s="228"/>
      <c r="G3" s="228"/>
      <c r="H3" s="228"/>
      <c r="I3" s="228"/>
      <c r="J3" s="228"/>
      <c r="K3" s="228"/>
      <c r="L3" s="228"/>
      <c r="M3" s="228"/>
      <c r="N3" s="228"/>
      <c r="O3" s="228"/>
      <c r="P3" s="228"/>
      <c r="Q3" s="228"/>
      <c r="R3" s="228"/>
      <c r="S3" s="276"/>
      <c r="T3" s="277"/>
    </row>
    <row r="4" spans="1:20" s="1" customFormat="1" ht="42" customHeight="1" thickBot="1">
      <c r="A4" s="225" t="str">
        <f>'CG PERSONNEL COST'!$A$4</f>
        <v>MONTHLY EXPENDITURE REPORT: 2018-2019</v>
      </c>
      <c r="B4" s="226"/>
      <c r="C4" s="226"/>
      <c r="D4" s="226"/>
      <c r="E4" s="226"/>
      <c r="F4" s="226"/>
      <c r="G4" s="226"/>
      <c r="H4" s="226"/>
      <c r="I4" s="226"/>
      <c r="J4" s="226"/>
      <c r="K4" s="226"/>
      <c r="L4" s="226"/>
      <c r="M4" s="226"/>
      <c r="N4" s="226"/>
      <c r="O4" s="226"/>
      <c r="P4" s="226"/>
      <c r="Q4" s="226"/>
      <c r="R4" s="226"/>
      <c r="S4" s="278"/>
      <c r="T4" s="279"/>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33" t="s">
        <v>45</v>
      </c>
      <c r="B6" s="234"/>
      <c r="C6" s="280"/>
      <c r="D6" s="280"/>
      <c r="E6" s="280"/>
      <c r="F6" s="280"/>
      <c r="G6" s="280"/>
      <c r="H6" s="280"/>
      <c r="I6" s="280"/>
      <c r="J6" s="280"/>
      <c r="K6" s="280"/>
      <c r="L6" s="280"/>
      <c r="M6" s="280"/>
      <c r="N6" s="280"/>
      <c r="O6" s="280"/>
      <c r="P6" s="280"/>
      <c r="Q6" s="280"/>
      <c r="R6" s="280"/>
      <c r="S6" s="280"/>
      <c r="T6" s="281"/>
    </row>
    <row r="7" spans="1:20" s="1" customFormat="1" ht="18" customHeight="1">
      <c r="A7" s="6"/>
      <c r="B7" s="7"/>
      <c r="C7" s="8"/>
      <c r="D7" s="8"/>
      <c r="E7" s="8"/>
      <c r="F7" s="8"/>
      <c r="G7" s="8"/>
      <c r="H7" s="8"/>
      <c r="I7" s="8"/>
      <c r="J7" s="8"/>
      <c r="K7" s="8"/>
      <c r="L7" s="8"/>
      <c r="M7" s="8"/>
      <c r="N7" s="8"/>
      <c r="O7" s="8"/>
      <c r="P7" s="8"/>
      <c r="Q7" s="8"/>
      <c r="R7" s="8"/>
      <c r="S7" s="8"/>
      <c r="T7" s="9"/>
    </row>
    <row r="8" spans="1:20" s="1" customFormat="1" ht="30" customHeight="1">
      <c r="A8" s="247" t="str">
        <f>'CG PERSONNEL COST'!$A$8</f>
        <v>For the Month : June 2019</v>
      </c>
      <c r="B8" s="248"/>
      <c r="C8" s="265"/>
      <c r="D8" s="265"/>
      <c r="E8" s="265"/>
      <c r="F8" s="265"/>
      <c r="G8" s="265"/>
      <c r="H8" s="265"/>
      <c r="I8" s="265"/>
      <c r="J8" s="265"/>
      <c r="K8" s="265"/>
      <c r="L8" s="265"/>
      <c r="M8" s="265"/>
      <c r="N8" s="265"/>
      <c r="O8" s="265"/>
      <c r="P8" s="265"/>
      <c r="Q8" s="265"/>
      <c r="R8" s="265"/>
      <c r="S8" s="265"/>
      <c r="T8" s="266"/>
    </row>
    <row r="9" spans="1:20" ht="20.25" customHeight="1">
      <c r="A9" s="267" t="s">
        <v>6</v>
      </c>
      <c r="B9" s="269" t="s">
        <v>36</v>
      </c>
      <c r="C9" s="12"/>
      <c r="D9" s="12"/>
      <c r="E9" s="12"/>
      <c r="F9" s="12"/>
      <c r="G9" s="12"/>
      <c r="H9" s="12"/>
      <c r="I9" s="12"/>
      <c r="J9" s="12"/>
      <c r="K9" s="12"/>
      <c r="L9" s="12"/>
      <c r="M9" s="12"/>
      <c r="N9" s="12"/>
      <c r="O9" s="12"/>
      <c r="P9" s="12"/>
      <c r="Q9" s="12"/>
      <c r="R9" s="12"/>
      <c r="S9" s="12"/>
      <c r="T9" s="13"/>
    </row>
    <row r="10" spans="1:20" ht="31.5" customHeight="1">
      <c r="A10" s="268"/>
      <c r="B10" s="270"/>
      <c r="C10" s="12"/>
      <c r="D10" s="12"/>
      <c r="E10" s="12"/>
      <c r="F10" s="12"/>
      <c r="G10" s="12"/>
      <c r="H10" s="12"/>
      <c r="I10" s="12"/>
      <c r="J10" s="12"/>
      <c r="K10" s="12"/>
      <c r="L10" s="12"/>
      <c r="M10" s="12"/>
      <c r="N10" s="12"/>
      <c r="O10" s="12"/>
      <c r="P10" s="12"/>
      <c r="Q10" s="12"/>
      <c r="R10" s="12"/>
      <c r="S10" s="12"/>
      <c r="T10" s="13"/>
    </row>
    <row r="11" spans="1:20" ht="24" customHeight="1">
      <c r="A11" s="17"/>
      <c r="B11" s="16"/>
      <c r="C11" s="12"/>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53" t="s">
        <v>139</v>
      </c>
      <c r="C13" s="67"/>
      <c r="D13" s="68"/>
      <c r="E13" s="68"/>
      <c r="F13" s="68"/>
      <c r="G13" s="68"/>
      <c r="H13" s="68"/>
      <c r="I13" s="68"/>
      <c r="J13" s="68"/>
      <c r="K13" s="68"/>
      <c r="L13" s="68"/>
      <c r="M13" s="68"/>
      <c r="N13" s="68"/>
      <c r="O13" s="68"/>
      <c r="P13" s="68"/>
      <c r="Q13" s="68"/>
      <c r="R13" s="68"/>
      <c r="S13" s="69"/>
      <c r="T13" s="70"/>
    </row>
    <row r="14" spans="1:20" ht="114" customHeight="1" thickBot="1" thickTop="1">
      <c r="A14" s="74" t="s">
        <v>35</v>
      </c>
      <c r="B14" s="73" t="s">
        <v>32</v>
      </c>
      <c r="C14" s="20" t="s">
        <v>31</v>
      </c>
      <c r="D14" s="65" t="s">
        <v>40</v>
      </c>
      <c r="E14" s="66">
        <f>'CG PERSONNEL COST'!F14</f>
        <v>43282</v>
      </c>
      <c r="F14" s="66">
        <f>'CG PERSONNEL COST'!G14</f>
        <v>43313</v>
      </c>
      <c r="G14" s="66">
        <f>'CG PERSONNEL COST'!H14</f>
        <v>43344</v>
      </c>
      <c r="H14" s="66">
        <f>'CG PERSONNEL COST'!I14</f>
        <v>43374</v>
      </c>
      <c r="I14" s="66">
        <f>'CG PERSONNEL COST'!J14</f>
        <v>43405</v>
      </c>
      <c r="J14" s="66">
        <f>'CG PERSONNEL COST'!K14</f>
        <v>43435</v>
      </c>
      <c r="K14" s="66">
        <f>'CG PERSONNEL COST'!L14</f>
        <v>43466</v>
      </c>
      <c r="L14" s="66">
        <f>'CG PERSONNEL COST'!M14</f>
        <v>43497</v>
      </c>
      <c r="M14" s="66">
        <f>'CG PERSONNEL COST'!N14</f>
        <v>43525</v>
      </c>
      <c r="N14" s="66" t="s">
        <v>104</v>
      </c>
      <c r="O14" s="66">
        <f>'CG PERSONNEL COST'!O14</f>
        <v>43556</v>
      </c>
      <c r="P14" s="66">
        <f>'CG PERSONNEL COST'!P14</f>
        <v>43586</v>
      </c>
      <c r="Q14" s="66">
        <f>'CG PERSONNEL COST'!Q14</f>
        <v>43617</v>
      </c>
      <c r="R14" s="20" t="s">
        <v>30</v>
      </c>
      <c r="S14" s="20" t="s">
        <v>1</v>
      </c>
      <c r="T14" s="52" t="s">
        <v>41</v>
      </c>
    </row>
    <row r="15" spans="1:20" ht="31.5" customHeight="1" thickTop="1">
      <c r="A15" s="141" t="s">
        <v>138</v>
      </c>
      <c r="B15" s="142" t="s">
        <v>47</v>
      </c>
      <c r="C15" s="136"/>
      <c r="D15" s="137">
        <v>500000</v>
      </c>
      <c r="E15" s="58"/>
      <c r="F15" s="58"/>
      <c r="G15" s="58"/>
      <c r="H15" s="58"/>
      <c r="I15" s="58"/>
      <c r="J15" s="58"/>
      <c r="K15" s="58"/>
      <c r="L15" s="58"/>
      <c r="M15" s="58"/>
      <c r="N15" s="58"/>
      <c r="O15" s="58">
        <v>0</v>
      </c>
      <c r="P15" s="58"/>
      <c r="Q15" s="58">
        <v>500000</v>
      </c>
      <c r="R15" s="59">
        <f>C15-D15</f>
        <v>-500000</v>
      </c>
      <c r="S15" s="60">
        <f>SUM(E15:Q15)</f>
        <v>500000</v>
      </c>
      <c r="T15" s="59">
        <f>D15-S15</f>
        <v>0</v>
      </c>
    </row>
    <row r="16" spans="1:20" ht="31.5" customHeight="1">
      <c r="A16" s="143"/>
      <c r="B16" s="144"/>
      <c r="C16" s="138"/>
      <c r="D16" s="137"/>
      <c r="E16" s="58"/>
      <c r="F16" s="58"/>
      <c r="G16" s="58"/>
      <c r="H16" s="58"/>
      <c r="I16" s="58"/>
      <c r="J16" s="58"/>
      <c r="K16" s="58"/>
      <c r="L16" s="58"/>
      <c r="M16" s="58"/>
      <c r="N16" s="58"/>
      <c r="O16" s="58"/>
      <c r="P16" s="58"/>
      <c r="Q16" s="58"/>
      <c r="R16" s="59">
        <f aca="true" t="shared" si="0" ref="R16:R30">C16-D16</f>
        <v>0</v>
      </c>
      <c r="S16" s="60">
        <f aca="true" t="shared" si="1" ref="S16:S30">SUM(E16:Q16)</f>
        <v>0</v>
      </c>
      <c r="T16" s="59">
        <f aca="true" t="shared" si="2" ref="T16:T30">D16-S16</f>
        <v>0</v>
      </c>
    </row>
    <row r="17" spans="1:20" ht="31.5" customHeight="1">
      <c r="A17" s="143"/>
      <c r="B17" s="144"/>
      <c r="C17" s="138"/>
      <c r="D17" s="137"/>
      <c r="E17" s="58"/>
      <c r="F17" s="58"/>
      <c r="G17" s="58"/>
      <c r="H17" s="58"/>
      <c r="I17" s="58"/>
      <c r="J17" s="58"/>
      <c r="K17" s="58"/>
      <c r="L17" s="58"/>
      <c r="M17" s="58"/>
      <c r="N17" s="58"/>
      <c r="O17" s="58"/>
      <c r="P17" s="58"/>
      <c r="Q17" s="58"/>
      <c r="R17" s="59">
        <f t="shared" si="0"/>
        <v>0</v>
      </c>
      <c r="S17" s="60">
        <f t="shared" si="1"/>
        <v>0</v>
      </c>
      <c r="T17" s="59">
        <f t="shared" si="2"/>
        <v>0</v>
      </c>
    </row>
    <row r="18" spans="1:20" ht="31.5" customHeight="1">
      <c r="A18" s="139"/>
      <c r="B18" s="144"/>
      <c r="C18" s="138"/>
      <c r="D18" s="137"/>
      <c r="E18" s="58"/>
      <c r="F18" s="58"/>
      <c r="G18" s="58"/>
      <c r="H18" s="58"/>
      <c r="I18" s="58"/>
      <c r="J18" s="58"/>
      <c r="K18" s="58"/>
      <c r="L18" s="58"/>
      <c r="M18" s="58"/>
      <c r="N18" s="58"/>
      <c r="O18" s="58"/>
      <c r="P18" s="58"/>
      <c r="Q18" s="58"/>
      <c r="R18" s="59">
        <f t="shared" si="0"/>
        <v>0</v>
      </c>
      <c r="S18" s="60">
        <f t="shared" si="1"/>
        <v>0</v>
      </c>
      <c r="T18" s="59">
        <f t="shared" si="2"/>
        <v>0</v>
      </c>
    </row>
    <row r="19" spans="1:20" ht="31.5" customHeight="1">
      <c r="A19" s="139"/>
      <c r="B19" s="144"/>
      <c r="C19" s="138"/>
      <c r="D19" s="137"/>
      <c r="E19" s="58"/>
      <c r="F19" s="58"/>
      <c r="G19" s="58"/>
      <c r="H19" s="58"/>
      <c r="I19" s="58"/>
      <c r="J19" s="58"/>
      <c r="K19" s="58"/>
      <c r="L19" s="58"/>
      <c r="M19" s="58"/>
      <c r="N19" s="58"/>
      <c r="O19" s="58"/>
      <c r="P19" s="58"/>
      <c r="Q19" s="58"/>
      <c r="R19" s="59">
        <f t="shared" si="0"/>
        <v>0</v>
      </c>
      <c r="S19" s="60">
        <f t="shared" si="1"/>
        <v>0</v>
      </c>
      <c r="T19" s="59">
        <f t="shared" si="2"/>
        <v>0</v>
      </c>
    </row>
    <row r="20" spans="1:20" ht="31.5" customHeight="1">
      <c r="A20" s="139"/>
      <c r="B20" s="144"/>
      <c r="C20" s="138"/>
      <c r="D20" s="137"/>
      <c r="E20" s="58"/>
      <c r="F20" s="58"/>
      <c r="G20" s="58"/>
      <c r="H20" s="58"/>
      <c r="I20" s="58"/>
      <c r="J20" s="58"/>
      <c r="K20" s="58"/>
      <c r="L20" s="58"/>
      <c r="M20" s="58"/>
      <c r="N20" s="58"/>
      <c r="O20" s="58"/>
      <c r="P20" s="58"/>
      <c r="Q20" s="58"/>
      <c r="R20" s="59">
        <f t="shared" si="0"/>
        <v>0</v>
      </c>
      <c r="S20" s="60">
        <f t="shared" si="1"/>
        <v>0</v>
      </c>
      <c r="T20" s="59">
        <f t="shared" si="2"/>
        <v>0</v>
      </c>
    </row>
    <row r="21" spans="1:20" ht="31.5" customHeight="1">
      <c r="A21" s="139"/>
      <c r="B21" s="144"/>
      <c r="C21" s="138"/>
      <c r="D21" s="137"/>
      <c r="E21" s="58"/>
      <c r="F21" s="58"/>
      <c r="G21" s="58"/>
      <c r="H21" s="58"/>
      <c r="I21" s="58"/>
      <c r="J21" s="58"/>
      <c r="K21" s="58"/>
      <c r="L21" s="58"/>
      <c r="M21" s="58"/>
      <c r="N21" s="58"/>
      <c r="O21" s="58"/>
      <c r="P21" s="58"/>
      <c r="Q21" s="58"/>
      <c r="R21" s="59">
        <f t="shared" si="0"/>
        <v>0</v>
      </c>
      <c r="S21" s="60">
        <f t="shared" si="1"/>
        <v>0</v>
      </c>
      <c r="T21" s="59">
        <f t="shared" si="2"/>
        <v>0</v>
      </c>
    </row>
    <row r="22" spans="1:20" ht="31.5" customHeight="1">
      <c r="A22" s="139"/>
      <c r="B22" s="144"/>
      <c r="C22" s="138"/>
      <c r="D22" s="137"/>
      <c r="E22" s="58"/>
      <c r="F22" s="58"/>
      <c r="G22" s="58"/>
      <c r="H22" s="58"/>
      <c r="I22" s="58"/>
      <c r="J22" s="58"/>
      <c r="K22" s="58"/>
      <c r="L22" s="58"/>
      <c r="M22" s="58"/>
      <c r="N22" s="58"/>
      <c r="O22" s="58"/>
      <c r="P22" s="58"/>
      <c r="Q22" s="58"/>
      <c r="R22" s="59">
        <f t="shared" si="0"/>
        <v>0</v>
      </c>
      <c r="S22" s="60">
        <f t="shared" si="1"/>
        <v>0</v>
      </c>
      <c r="T22" s="59">
        <f t="shared" si="2"/>
        <v>0</v>
      </c>
    </row>
    <row r="23" spans="1:20" ht="31.5" customHeight="1">
      <c r="A23" s="139"/>
      <c r="B23" s="144"/>
      <c r="C23" s="138"/>
      <c r="D23" s="137"/>
      <c r="E23" s="58"/>
      <c r="F23" s="58"/>
      <c r="G23" s="58"/>
      <c r="H23" s="58"/>
      <c r="I23" s="58"/>
      <c r="J23" s="58"/>
      <c r="K23" s="58"/>
      <c r="L23" s="58"/>
      <c r="M23" s="58"/>
      <c r="N23" s="58"/>
      <c r="O23" s="58"/>
      <c r="P23" s="58"/>
      <c r="Q23" s="58"/>
      <c r="R23" s="59">
        <f t="shared" si="0"/>
        <v>0</v>
      </c>
      <c r="S23" s="60">
        <f t="shared" si="1"/>
        <v>0</v>
      </c>
      <c r="T23" s="59">
        <f t="shared" si="2"/>
        <v>0</v>
      </c>
    </row>
    <row r="24" spans="1:20" ht="31.5" customHeight="1">
      <c r="A24" s="139"/>
      <c r="B24" s="144"/>
      <c r="C24" s="138"/>
      <c r="D24" s="137"/>
      <c r="E24" s="58"/>
      <c r="F24" s="58"/>
      <c r="G24" s="58"/>
      <c r="H24" s="58"/>
      <c r="I24" s="58"/>
      <c r="J24" s="58"/>
      <c r="K24" s="58"/>
      <c r="L24" s="58"/>
      <c r="M24" s="58"/>
      <c r="N24" s="58"/>
      <c r="O24" s="58"/>
      <c r="P24" s="58"/>
      <c r="Q24" s="58"/>
      <c r="R24" s="59">
        <f t="shared" si="0"/>
        <v>0</v>
      </c>
      <c r="S24" s="60">
        <f t="shared" si="1"/>
        <v>0</v>
      </c>
      <c r="T24" s="59">
        <f t="shared" si="2"/>
        <v>0</v>
      </c>
    </row>
    <row r="25" spans="1:20" ht="31.5" customHeight="1">
      <c r="A25" s="139"/>
      <c r="B25" s="144"/>
      <c r="C25" s="138"/>
      <c r="D25" s="137"/>
      <c r="E25" s="58"/>
      <c r="F25" s="58"/>
      <c r="G25" s="58"/>
      <c r="H25" s="58"/>
      <c r="I25" s="58"/>
      <c r="J25" s="58"/>
      <c r="K25" s="58"/>
      <c r="L25" s="58"/>
      <c r="M25" s="58"/>
      <c r="N25" s="58"/>
      <c r="O25" s="58"/>
      <c r="P25" s="58"/>
      <c r="Q25" s="58"/>
      <c r="R25" s="59">
        <f t="shared" si="0"/>
        <v>0</v>
      </c>
      <c r="S25" s="60">
        <f t="shared" si="1"/>
        <v>0</v>
      </c>
      <c r="T25" s="59">
        <f t="shared" si="2"/>
        <v>0</v>
      </c>
    </row>
    <row r="26" spans="1:20" ht="31.5" customHeight="1">
      <c r="A26" s="139"/>
      <c r="B26" s="144"/>
      <c r="C26" s="138"/>
      <c r="D26" s="137"/>
      <c r="E26" s="58"/>
      <c r="F26" s="58"/>
      <c r="G26" s="58"/>
      <c r="H26" s="58"/>
      <c r="I26" s="58"/>
      <c r="J26" s="58"/>
      <c r="K26" s="58"/>
      <c r="L26" s="58"/>
      <c r="M26" s="58"/>
      <c r="N26" s="58"/>
      <c r="O26" s="58"/>
      <c r="P26" s="58"/>
      <c r="Q26" s="58"/>
      <c r="R26" s="59">
        <f t="shared" si="0"/>
        <v>0</v>
      </c>
      <c r="S26" s="60">
        <f t="shared" si="1"/>
        <v>0</v>
      </c>
      <c r="T26" s="59">
        <f t="shared" si="2"/>
        <v>0</v>
      </c>
    </row>
    <row r="27" spans="1:20" ht="31.5" customHeight="1">
      <c r="A27" s="139"/>
      <c r="B27" s="144"/>
      <c r="C27" s="138"/>
      <c r="D27" s="137"/>
      <c r="E27" s="58"/>
      <c r="F27" s="58"/>
      <c r="G27" s="58"/>
      <c r="H27" s="58"/>
      <c r="I27" s="58"/>
      <c r="J27" s="58"/>
      <c r="K27" s="58"/>
      <c r="L27" s="58"/>
      <c r="M27" s="58"/>
      <c r="N27" s="58"/>
      <c r="O27" s="58"/>
      <c r="P27" s="58"/>
      <c r="Q27" s="58"/>
      <c r="R27" s="59">
        <f t="shared" si="0"/>
        <v>0</v>
      </c>
      <c r="S27" s="60">
        <f t="shared" si="1"/>
        <v>0</v>
      </c>
      <c r="T27" s="59">
        <f t="shared" si="2"/>
        <v>0</v>
      </c>
    </row>
    <row r="28" spans="1:20" ht="31.5" customHeight="1">
      <c r="A28" s="139"/>
      <c r="B28" s="144"/>
      <c r="C28" s="138"/>
      <c r="D28" s="137"/>
      <c r="E28" s="58"/>
      <c r="F28" s="58"/>
      <c r="G28" s="58"/>
      <c r="H28" s="58"/>
      <c r="I28" s="58"/>
      <c r="J28" s="58"/>
      <c r="K28" s="58"/>
      <c r="L28" s="58"/>
      <c r="M28" s="58"/>
      <c r="N28" s="58"/>
      <c r="O28" s="58"/>
      <c r="P28" s="58"/>
      <c r="Q28" s="58"/>
      <c r="R28" s="59">
        <f t="shared" si="0"/>
        <v>0</v>
      </c>
      <c r="S28" s="60">
        <f t="shared" si="1"/>
        <v>0</v>
      </c>
      <c r="T28" s="59">
        <f t="shared" si="2"/>
        <v>0</v>
      </c>
    </row>
    <row r="29" spans="1:20" ht="31.5" customHeight="1">
      <c r="A29" s="139"/>
      <c r="B29" s="140"/>
      <c r="C29" s="138"/>
      <c r="D29" s="137"/>
      <c r="E29" s="58"/>
      <c r="F29" s="58"/>
      <c r="G29" s="58"/>
      <c r="H29" s="58"/>
      <c r="I29" s="58"/>
      <c r="J29" s="58"/>
      <c r="K29" s="58"/>
      <c r="L29" s="58"/>
      <c r="M29" s="58"/>
      <c r="N29" s="58"/>
      <c r="O29" s="58"/>
      <c r="P29" s="58"/>
      <c r="Q29" s="58"/>
      <c r="R29" s="59">
        <f t="shared" si="0"/>
        <v>0</v>
      </c>
      <c r="S29" s="60">
        <f t="shared" si="1"/>
        <v>0</v>
      </c>
      <c r="T29" s="59">
        <f t="shared" si="2"/>
        <v>0</v>
      </c>
    </row>
    <row r="30" spans="1:20" ht="31.5" customHeight="1">
      <c r="A30" s="139"/>
      <c r="B30" s="140"/>
      <c r="C30" s="138"/>
      <c r="D30" s="137"/>
      <c r="E30" s="58"/>
      <c r="F30" s="58"/>
      <c r="G30" s="58"/>
      <c r="H30" s="58"/>
      <c r="I30" s="58"/>
      <c r="J30" s="58"/>
      <c r="K30" s="58"/>
      <c r="L30" s="58"/>
      <c r="M30" s="58"/>
      <c r="N30" s="58"/>
      <c r="O30" s="58"/>
      <c r="P30" s="58"/>
      <c r="Q30" s="58"/>
      <c r="R30" s="59">
        <f t="shared" si="0"/>
        <v>0</v>
      </c>
      <c r="S30" s="60">
        <f t="shared" si="1"/>
        <v>0</v>
      </c>
      <c r="T30" s="59">
        <f t="shared" si="2"/>
        <v>0</v>
      </c>
    </row>
    <row r="31" spans="1:20" ht="31.5" customHeight="1">
      <c r="A31" s="80" t="s">
        <v>37</v>
      </c>
      <c r="B31" s="63"/>
      <c r="C31" s="62"/>
      <c r="D31" s="64">
        <f>SUM(D15:D30)</f>
        <v>500000</v>
      </c>
      <c r="E31" s="58">
        <f aca="true" t="shared" si="3" ref="E31:T31">SUM(E15:E30)</f>
        <v>0</v>
      </c>
      <c r="F31" s="58">
        <f t="shared" si="3"/>
        <v>0</v>
      </c>
      <c r="G31" s="58">
        <f t="shared" si="3"/>
        <v>0</v>
      </c>
      <c r="H31" s="58">
        <f t="shared" si="3"/>
        <v>0</v>
      </c>
      <c r="I31" s="58">
        <f t="shared" si="3"/>
        <v>0</v>
      </c>
      <c r="J31" s="58">
        <f t="shared" si="3"/>
        <v>0</v>
      </c>
      <c r="K31" s="58">
        <f t="shared" si="3"/>
        <v>0</v>
      </c>
      <c r="L31" s="58">
        <f t="shared" si="3"/>
        <v>0</v>
      </c>
      <c r="M31" s="58">
        <f t="shared" si="3"/>
        <v>0</v>
      </c>
      <c r="N31" s="58">
        <f t="shared" si="3"/>
        <v>0</v>
      </c>
      <c r="O31" s="58">
        <f t="shared" si="3"/>
        <v>0</v>
      </c>
      <c r="P31" s="58">
        <f t="shared" si="3"/>
        <v>0</v>
      </c>
      <c r="Q31" s="58">
        <f t="shared" si="3"/>
        <v>500000</v>
      </c>
      <c r="R31" s="59">
        <f t="shared" si="3"/>
        <v>-500000</v>
      </c>
      <c r="S31" s="60">
        <f t="shared" si="3"/>
        <v>500000</v>
      </c>
      <c r="T31" s="59">
        <f t="shared" si="3"/>
        <v>0</v>
      </c>
    </row>
    <row r="32" spans="1:20" ht="31.5" customHeight="1">
      <c r="A32" s="134" t="s">
        <v>105</v>
      </c>
      <c r="B32" s="285" t="s">
        <v>106</v>
      </c>
      <c r="C32" s="286"/>
      <c r="D32" s="286"/>
      <c r="E32" s="286"/>
      <c r="F32" s="286"/>
      <c r="G32" s="286"/>
      <c r="H32" s="286"/>
      <c r="I32" s="286"/>
      <c r="J32" s="286"/>
      <c r="K32" s="286"/>
      <c r="L32" s="286"/>
      <c r="M32" s="286"/>
      <c r="N32" s="286"/>
      <c r="O32" s="286"/>
      <c r="P32" s="286"/>
      <c r="Q32" s="286"/>
      <c r="R32" s="286"/>
      <c r="S32" s="286"/>
      <c r="T32" s="287"/>
    </row>
    <row r="33" spans="1:20" ht="42" customHeight="1" hidden="1">
      <c r="A33" s="135" t="s">
        <v>107</v>
      </c>
      <c r="B33" s="288" t="s">
        <v>143</v>
      </c>
      <c r="C33" s="289"/>
      <c r="D33" s="289"/>
      <c r="E33" s="289"/>
      <c r="F33" s="289"/>
      <c r="G33" s="289"/>
      <c r="H33" s="289"/>
      <c r="I33" s="289"/>
      <c r="J33" s="289"/>
      <c r="K33" s="289"/>
      <c r="L33" s="289"/>
      <c r="M33" s="289"/>
      <c r="N33" s="289"/>
      <c r="O33" s="289"/>
      <c r="P33" s="289"/>
      <c r="Q33" s="289"/>
      <c r="R33" s="289"/>
      <c r="S33" s="289"/>
      <c r="T33" s="290"/>
    </row>
    <row r="34" spans="1:20" ht="60.75" customHeight="1" hidden="1">
      <c r="A34" s="135" t="s">
        <v>108</v>
      </c>
      <c r="B34" s="288" t="s">
        <v>144</v>
      </c>
      <c r="C34" s="291"/>
      <c r="D34" s="291"/>
      <c r="E34" s="291"/>
      <c r="F34" s="291"/>
      <c r="G34" s="291"/>
      <c r="H34" s="291"/>
      <c r="I34" s="291"/>
      <c r="J34" s="291"/>
      <c r="K34" s="291"/>
      <c r="L34" s="291"/>
      <c r="M34" s="291"/>
      <c r="N34" s="291"/>
      <c r="O34" s="291"/>
      <c r="P34" s="291"/>
      <c r="Q34" s="291"/>
      <c r="R34" s="291"/>
      <c r="S34" s="291"/>
      <c r="T34" s="292"/>
    </row>
    <row r="35" spans="1:20" ht="36.75" customHeight="1" hidden="1">
      <c r="A35" s="135" t="s">
        <v>109</v>
      </c>
      <c r="B35" s="282" t="s">
        <v>146</v>
      </c>
      <c r="C35" s="283"/>
      <c r="D35" s="283"/>
      <c r="E35" s="283"/>
      <c r="F35" s="283"/>
      <c r="G35" s="283"/>
      <c r="H35" s="283"/>
      <c r="I35" s="283"/>
      <c r="J35" s="283"/>
      <c r="K35" s="283"/>
      <c r="L35" s="283"/>
      <c r="M35" s="283"/>
      <c r="N35" s="283"/>
      <c r="O35" s="283"/>
      <c r="P35" s="283"/>
      <c r="Q35" s="283"/>
      <c r="R35" s="283"/>
      <c r="S35" s="283"/>
      <c r="T35" s="284"/>
    </row>
    <row r="36" spans="1:20" ht="53.25" customHeight="1" hidden="1">
      <c r="A36" s="135" t="s">
        <v>110</v>
      </c>
      <c r="B36" s="282" t="s">
        <v>147</v>
      </c>
      <c r="C36" s="283"/>
      <c r="D36" s="283"/>
      <c r="E36" s="283"/>
      <c r="F36" s="283"/>
      <c r="G36" s="283"/>
      <c r="H36" s="283"/>
      <c r="I36" s="283"/>
      <c r="J36" s="283"/>
      <c r="K36" s="283"/>
      <c r="L36" s="283"/>
      <c r="M36" s="283"/>
      <c r="N36" s="283"/>
      <c r="O36" s="283"/>
      <c r="P36" s="283"/>
      <c r="Q36" s="283"/>
      <c r="R36" s="283"/>
      <c r="S36" s="283"/>
      <c r="T36" s="284"/>
    </row>
    <row r="37" spans="1:20" ht="54.75" customHeight="1" hidden="1">
      <c r="A37" s="135" t="s">
        <v>111</v>
      </c>
      <c r="B37" s="282" t="s">
        <v>161</v>
      </c>
      <c r="C37" s="283"/>
      <c r="D37" s="283"/>
      <c r="E37" s="283"/>
      <c r="F37" s="283"/>
      <c r="G37" s="283"/>
      <c r="H37" s="283"/>
      <c r="I37" s="283"/>
      <c r="J37" s="283"/>
      <c r="K37" s="283"/>
      <c r="L37" s="283"/>
      <c r="M37" s="283"/>
      <c r="N37" s="283"/>
      <c r="O37" s="283"/>
      <c r="P37" s="283"/>
      <c r="Q37" s="283"/>
      <c r="R37" s="283"/>
      <c r="S37" s="283"/>
      <c r="T37" s="284"/>
    </row>
    <row r="38" spans="1:20" ht="36.75" customHeight="1" hidden="1">
      <c r="A38" s="135" t="s">
        <v>112</v>
      </c>
      <c r="B38" s="282" t="s">
        <v>162</v>
      </c>
      <c r="C38" s="283"/>
      <c r="D38" s="283"/>
      <c r="E38" s="283"/>
      <c r="F38" s="283"/>
      <c r="G38" s="283"/>
      <c r="H38" s="283"/>
      <c r="I38" s="283"/>
      <c r="J38" s="283"/>
      <c r="K38" s="283"/>
      <c r="L38" s="283"/>
      <c r="M38" s="283"/>
      <c r="N38" s="283"/>
      <c r="O38" s="283"/>
      <c r="P38" s="283"/>
      <c r="Q38" s="283"/>
      <c r="R38" s="283"/>
      <c r="S38" s="283"/>
      <c r="T38" s="284"/>
    </row>
    <row r="39" spans="1:20" ht="44.25" customHeight="1" hidden="1">
      <c r="A39" s="135" t="s">
        <v>113</v>
      </c>
      <c r="B39" s="296" t="s">
        <v>164</v>
      </c>
      <c r="C39" s="297"/>
      <c r="D39" s="297"/>
      <c r="E39" s="297"/>
      <c r="F39" s="297"/>
      <c r="G39" s="297"/>
      <c r="H39" s="297"/>
      <c r="I39" s="297"/>
      <c r="J39" s="297"/>
      <c r="K39" s="297"/>
      <c r="L39" s="297"/>
      <c r="M39" s="297"/>
      <c r="N39" s="297"/>
      <c r="O39" s="297"/>
      <c r="P39" s="297"/>
      <c r="Q39" s="297"/>
      <c r="R39" s="297"/>
      <c r="S39" s="297"/>
      <c r="T39" s="298"/>
    </row>
    <row r="40" spans="1:20" ht="57.75" customHeight="1" hidden="1">
      <c r="A40" s="135" t="s">
        <v>114</v>
      </c>
      <c r="B40" s="288" t="s">
        <v>165</v>
      </c>
      <c r="C40" s="291"/>
      <c r="D40" s="291"/>
      <c r="E40" s="291"/>
      <c r="F40" s="291"/>
      <c r="G40" s="291"/>
      <c r="H40" s="291"/>
      <c r="I40" s="291"/>
      <c r="J40" s="291"/>
      <c r="K40" s="291"/>
      <c r="L40" s="291"/>
      <c r="M40" s="291"/>
      <c r="N40" s="291"/>
      <c r="O40" s="291"/>
      <c r="P40" s="291"/>
      <c r="Q40" s="291"/>
      <c r="R40" s="291"/>
      <c r="S40" s="291"/>
      <c r="T40" s="292"/>
    </row>
    <row r="41" spans="1:20" ht="51.75" customHeight="1" hidden="1">
      <c r="A41" s="135" t="s">
        <v>115</v>
      </c>
      <c r="B41" s="293" t="s">
        <v>166</v>
      </c>
      <c r="C41" s="294"/>
      <c r="D41" s="294"/>
      <c r="E41" s="294"/>
      <c r="F41" s="294"/>
      <c r="G41" s="294"/>
      <c r="H41" s="294"/>
      <c r="I41" s="294"/>
      <c r="J41" s="294"/>
      <c r="K41" s="294"/>
      <c r="L41" s="294"/>
      <c r="M41" s="294"/>
      <c r="N41" s="294"/>
      <c r="O41" s="294"/>
      <c r="P41" s="294"/>
      <c r="Q41" s="294"/>
      <c r="R41" s="294"/>
      <c r="S41" s="294"/>
      <c r="T41" s="295"/>
    </row>
    <row r="42" spans="1:20" ht="39.75" customHeight="1" hidden="1">
      <c r="A42" s="135" t="s">
        <v>116</v>
      </c>
      <c r="B42" s="282" t="s">
        <v>167</v>
      </c>
      <c r="C42" s="283"/>
      <c r="D42" s="283"/>
      <c r="E42" s="283"/>
      <c r="F42" s="283"/>
      <c r="G42" s="283"/>
      <c r="H42" s="283"/>
      <c r="I42" s="283"/>
      <c r="J42" s="283"/>
      <c r="K42" s="283"/>
      <c r="L42" s="283"/>
      <c r="M42" s="283"/>
      <c r="N42" s="283"/>
      <c r="O42" s="283"/>
      <c r="P42" s="283"/>
      <c r="Q42" s="283"/>
      <c r="R42" s="283"/>
      <c r="S42" s="283"/>
      <c r="T42" s="284"/>
    </row>
    <row r="43" spans="1:20" ht="36.75" customHeight="1">
      <c r="A43" s="135" t="s">
        <v>117</v>
      </c>
      <c r="B43" s="282" t="s">
        <v>168</v>
      </c>
      <c r="C43" s="283"/>
      <c r="D43" s="283"/>
      <c r="E43" s="283"/>
      <c r="F43" s="283"/>
      <c r="G43" s="283"/>
      <c r="H43" s="283"/>
      <c r="I43" s="283"/>
      <c r="J43" s="283"/>
      <c r="K43" s="283"/>
      <c r="L43" s="283"/>
      <c r="M43" s="283"/>
      <c r="N43" s="283"/>
      <c r="O43" s="283"/>
      <c r="P43" s="283"/>
      <c r="Q43" s="283"/>
      <c r="R43" s="283"/>
      <c r="S43" s="283"/>
      <c r="T43" s="284"/>
    </row>
    <row r="44" spans="1:20" ht="71.25" customHeight="1">
      <c r="A44" s="135" t="s">
        <v>118</v>
      </c>
      <c r="B44" s="282" t="s">
        <v>171</v>
      </c>
      <c r="C44" s="283"/>
      <c r="D44" s="283"/>
      <c r="E44" s="283"/>
      <c r="F44" s="283"/>
      <c r="G44" s="283"/>
      <c r="H44" s="283"/>
      <c r="I44" s="283"/>
      <c r="J44" s="283"/>
      <c r="K44" s="283"/>
      <c r="L44" s="283"/>
      <c r="M44" s="283"/>
      <c r="N44" s="283"/>
      <c r="O44" s="283"/>
      <c r="P44" s="283"/>
      <c r="Q44" s="283"/>
      <c r="R44" s="283"/>
      <c r="S44" s="283"/>
      <c r="T44" s="284"/>
    </row>
    <row r="45" spans="1:20" ht="31.5" customHeight="1">
      <c r="A45" s="271" t="s">
        <v>38</v>
      </c>
      <c r="B45" s="272"/>
      <c r="C45" s="272"/>
      <c r="D45" s="272"/>
      <c r="E45" s="272"/>
      <c r="F45" s="272"/>
      <c r="G45" s="272"/>
      <c r="H45" s="272"/>
      <c r="I45" s="272"/>
      <c r="J45" s="272"/>
      <c r="K45" s="272"/>
      <c r="L45" s="272"/>
      <c r="M45" s="272"/>
      <c r="N45" s="272"/>
      <c r="O45" s="272"/>
      <c r="P45" s="272"/>
      <c r="Q45" s="272"/>
      <c r="R45" s="272"/>
      <c r="S45" s="272"/>
      <c r="T45" s="273"/>
    </row>
    <row r="46" spans="1:20" ht="31.5" customHeight="1" thickBot="1">
      <c r="A46" s="259"/>
      <c r="B46" s="260"/>
      <c r="C46" s="260"/>
      <c r="D46" s="260"/>
      <c r="E46" s="260"/>
      <c r="F46" s="260"/>
      <c r="G46" s="260"/>
      <c r="H46" s="260"/>
      <c r="I46" s="260"/>
      <c r="J46" s="260"/>
      <c r="K46" s="260"/>
      <c r="L46" s="260"/>
      <c r="M46" s="260"/>
      <c r="N46" s="260"/>
      <c r="O46" s="260"/>
      <c r="P46" s="260"/>
      <c r="Q46" s="260"/>
      <c r="R46" s="260"/>
      <c r="S46" s="260"/>
      <c r="T46" s="261"/>
    </row>
    <row r="47" spans="1:20" ht="31.5" customHeight="1" hidden="1">
      <c r="A47" s="259"/>
      <c r="B47" s="260"/>
      <c r="C47" s="260"/>
      <c r="D47" s="260"/>
      <c r="E47" s="260"/>
      <c r="F47" s="260"/>
      <c r="G47" s="260"/>
      <c r="H47" s="260"/>
      <c r="I47" s="260"/>
      <c r="J47" s="260"/>
      <c r="K47" s="260"/>
      <c r="L47" s="260"/>
      <c r="M47" s="260"/>
      <c r="N47" s="260"/>
      <c r="O47" s="260"/>
      <c r="P47" s="260"/>
      <c r="Q47" s="260"/>
      <c r="R47" s="260"/>
      <c r="S47" s="260"/>
      <c r="T47" s="261"/>
    </row>
    <row r="48" spans="1:20" ht="31.5" customHeight="1" hidden="1">
      <c r="A48" s="259"/>
      <c r="B48" s="260"/>
      <c r="C48" s="260"/>
      <c r="D48" s="260"/>
      <c r="E48" s="260"/>
      <c r="F48" s="260"/>
      <c r="G48" s="260"/>
      <c r="H48" s="260"/>
      <c r="I48" s="260"/>
      <c r="J48" s="260"/>
      <c r="K48" s="260"/>
      <c r="L48" s="260"/>
      <c r="M48" s="260"/>
      <c r="N48" s="260"/>
      <c r="O48" s="260"/>
      <c r="P48" s="260"/>
      <c r="Q48" s="260"/>
      <c r="R48" s="260"/>
      <c r="S48" s="260"/>
      <c r="T48" s="261"/>
    </row>
    <row r="49" spans="1:20" ht="31.5" customHeight="1" hidden="1" thickBot="1">
      <c r="A49" s="262"/>
      <c r="B49" s="263"/>
      <c r="C49" s="263"/>
      <c r="D49" s="263"/>
      <c r="E49" s="263"/>
      <c r="F49" s="263"/>
      <c r="G49" s="263"/>
      <c r="H49" s="263"/>
      <c r="I49" s="263"/>
      <c r="J49" s="263"/>
      <c r="K49" s="263"/>
      <c r="L49" s="263"/>
      <c r="M49" s="263"/>
      <c r="N49" s="263"/>
      <c r="O49" s="263"/>
      <c r="P49" s="263"/>
      <c r="Q49" s="263"/>
      <c r="R49" s="263"/>
      <c r="S49" s="263"/>
      <c r="T49" s="264"/>
    </row>
    <row r="50" spans="1:20" ht="55.5" customHeight="1" thickTop="1">
      <c r="A50" s="250" t="s">
        <v>43</v>
      </c>
      <c r="B50" s="251"/>
      <c r="C50" s="251"/>
      <c r="D50" s="251"/>
      <c r="E50" s="251"/>
      <c r="F50" s="251"/>
      <c r="G50" s="251"/>
      <c r="H50" s="251"/>
      <c r="I50" s="251"/>
      <c r="J50" s="251"/>
      <c r="K50" s="251"/>
      <c r="L50" s="251"/>
      <c r="M50" s="251"/>
      <c r="N50" s="251"/>
      <c r="O50" s="251"/>
      <c r="P50" s="251"/>
      <c r="Q50" s="251"/>
      <c r="R50" s="251"/>
      <c r="S50" s="251"/>
      <c r="T50" s="252"/>
    </row>
    <row r="51" spans="1:20" ht="22.5" customHeight="1">
      <c r="A51" s="22"/>
      <c r="B51" s="23"/>
      <c r="C51" s="27"/>
      <c r="D51" s="27"/>
      <c r="E51" s="27"/>
      <c r="F51" s="27"/>
      <c r="G51" s="27"/>
      <c r="H51" s="27"/>
      <c r="I51" s="27"/>
      <c r="J51" s="27"/>
      <c r="K51" s="27"/>
      <c r="L51" s="27"/>
      <c r="M51" s="27"/>
      <c r="N51" s="27"/>
      <c r="O51" s="27"/>
      <c r="P51" s="27"/>
      <c r="Q51" s="27"/>
      <c r="R51" s="27"/>
      <c r="S51" s="24"/>
      <c r="T51" s="28"/>
    </row>
    <row r="52" spans="1:20" ht="31.5" customHeight="1">
      <c r="A52" s="242" t="s">
        <v>9</v>
      </c>
      <c r="B52" s="243"/>
      <c r="C52" s="32"/>
      <c r="D52" s="32"/>
      <c r="E52" s="32"/>
      <c r="F52" s="32"/>
      <c r="G52" s="32"/>
      <c r="H52" s="32"/>
      <c r="I52" s="32"/>
      <c r="J52" s="32"/>
      <c r="K52" s="32"/>
      <c r="L52" s="32"/>
      <c r="M52" s="32"/>
      <c r="N52" s="32"/>
      <c r="O52" s="32"/>
      <c r="P52" s="32"/>
      <c r="Q52" s="32"/>
      <c r="R52" s="32"/>
      <c r="S52" s="32"/>
      <c r="T52" s="28"/>
    </row>
    <row r="53" spans="1:20" ht="31.5" customHeight="1">
      <c r="A53" s="22"/>
      <c r="B53" s="23"/>
      <c r="C53" s="27"/>
      <c r="D53" s="27"/>
      <c r="E53" s="27"/>
      <c r="F53" s="27"/>
      <c r="G53" s="27"/>
      <c r="H53" s="27"/>
      <c r="I53" s="27"/>
      <c r="J53" s="27"/>
      <c r="K53" s="27"/>
      <c r="L53" s="27"/>
      <c r="M53" s="27"/>
      <c r="N53" s="27"/>
      <c r="O53" s="27"/>
      <c r="P53" s="27"/>
      <c r="Q53" s="27"/>
      <c r="R53" s="27"/>
      <c r="S53" s="24"/>
      <c r="T53" s="28"/>
    </row>
    <row r="54" spans="1:20" ht="31.5" customHeight="1">
      <c r="A54" s="242" t="s">
        <v>10</v>
      </c>
      <c r="B54" s="243"/>
      <c r="C54" s="243"/>
      <c r="D54" s="243"/>
      <c r="E54" s="243"/>
      <c r="F54" s="243"/>
      <c r="G54" s="243"/>
      <c r="H54" s="243"/>
      <c r="I54" s="243"/>
      <c r="J54" s="243"/>
      <c r="K54" s="243"/>
      <c r="L54" s="243"/>
      <c r="M54" s="243"/>
      <c r="N54" s="243"/>
      <c r="O54" s="243"/>
      <c r="P54" s="243"/>
      <c r="Q54" s="243"/>
      <c r="R54" s="243"/>
      <c r="S54" s="243"/>
      <c r="T54" s="28"/>
    </row>
    <row r="55" spans="1:20" ht="16.5" customHeight="1">
      <c r="A55" s="22"/>
      <c r="B55" s="23"/>
      <c r="C55" s="27"/>
      <c r="D55" s="27"/>
      <c r="E55" s="27"/>
      <c r="F55" s="27"/>
      <c r="G55" s="27"/>
      <c r="H55" s="27"/>
      <c r="I55" s="27"/>
      <c r="J55" s="27"/>
      <c r="K55" s="27"/>
      <c r="L55" s="27"/>
      <c r="M55" s="27"/>
      <c r="N55" s="27"/>
      <c r="O55" s="27"/>
      <c r="P55" s="27"/>
      <c r="Q55" s="27"/>
      <c r="R55" s="27"/>
      <c r="S55" s="24"/>
      <c r="T55" s="28"/>
    </row>
    <row r="56" spans="1:20" ht="21" customHeight="1">
      <c r="A56" s="22"/>
      <c r="B56" s="23"/>
      <c r="C56" s="27"/>
      <c r="D56" s="27"/>
      <c r="E56" s="27"/>
      <c r="F56" s="27"/>
      <c r="G56" s="27"/>
      <c r="H56" s="27"/>
      <c r="I56" s="27"/>
      <c r="J56" s="27"/>
      <c r="K56" s="27"/>
      <c r="L56" s="27"/>
      <c r="M56" s="27"/>
      <c r="N56" s="27"/>
      <c r="O56" s="27"/>
      <c r="P56" s="27"/>
      <c r="Q56" s="27"/>
      <c r="R56" s="27"/>
      <c r="S56" s="24"/>
      <c r="T56" s="28"/>
    </row>
    <row r="57" spans="1:20" ht="31.5" customHeight="1">
      <c r="A57" s="242" t="s">
        <v>42</v>
      </c>
      <c r="B57" s="243"/>
      <c r="C57" s="258"/>
      <c r="D57" s="258"/>
      <c r="E57" s="258"/>
      <c r="F57" s="258"/>
      <c r="G57" s="258"/>
      <c r="H57" s="258"/>
      <c r="I57" s="258"/>
      <c r="J57" s="258"/>
      <c r="K57" s="258"/>
      <c r="L57" s="258"/>
      <c r="M57" s="258"/>
      <c r="N57" s="258"/>
      <c r="O57" s="258"/>
      <c r="P57" s="258"/>
      <c r="Q57" s="258"/>
      <c r="R57" s="258"/>
      <c r="S57" s="258"/>
      <c r="T57" s="33"/>
    </row>
    <row r="58" spans="1:20" ht="13.5" customHeight="1">
      <c r="A58" s="22"/>
      <c r="B58" s="23"/>
      <c r="C58" s="27"/>
      <c r="D58" s="27"/>
      <c r="E58" s="27"/>
      <c r="F58" s="27"/>
      <c r="G58" s="27"/>
      <c r="H58" s="27"/>
      <c r="I58" s="27"/>
      <c r="J58" s="27"/>
      <c r="K58" s="27"/>
      <c r="L58" s="27"/>
      <c r="M58" s="27"/>
      <c r="N58" s="27"/>
      <c r="O58" s="27"/>
      <c r="P58" s="27"/>
      <c r="Q58" s="27"/>
      <c r="R58" s="27"/>
      <c r="S58" s="24"/>
      <c r="T58" s="28"/>
    </row>
    <row r="59" spans="1:20" ht="22.5" customHeight="1">
      <c r="A59" s="242" t="s">
        <v>11</v>
      </c>
      <c r="B59" s="243"/>
      <c r="C59" s="243"/>
      <c r="D59" s="243"/>
      <c r="E59" s="243"/>
      <c r="F59" s="243"/>
      <c r="G59" s="243"/>
      <c r="H59" s="243"/>
      <c r="I59" s="243"/>
      <c r="J59" s="243"/>
      <c r="K59" s="243"/>
      <c r="L59" s="243"/>
      <c r="M59" s="243"/>
      <c r="N59" s="243"/>
      <c r="O59" s="243"/>
      <c r="P59" s="243"/>
      <c r="Q59" s="243"/>
      <c r="R59" s="243"/>
      <c r="S59" s="243"/>
      <c r="T59" s="28"/>
    </row>
    <row r="60" spans="1:20" ht="19.5">
      <c r="A60" s="22"/>
      <c r="B60" s="23"/>
      <c r="C60" s="27"/>
      <c r="D60" s="27"/>
      <c r="E60" s="27"/>
      <c r="F60" s="27"/>
      <c r="G60" s="27"/>
      <c r="H60" s="27"/>
      <c r="I60" s="27"/>
      <c r="J60" s="27"/>
      <c r="K60" s="27"/>
      <c r="L60" s="27"/>
      <c r="M60" s="27"/>
      <c r="N60" s="27"/>
      <c r="O60" s="27"/>
      <c r="P60" s="27"/>
      <c r="Q60" s="27"/>
      <c r="R60" s="27"/>
      <c r="S60" s="24"/>
      <c r="T60" s="28"/>
    </row>
    <row r="61" spans="1:20" ht="22.5" customHeight="1">
      <c r="A61" s="242" t="s">
        <v>10</v>
      </c>
      <c r="B61" s="243"/>
      <c r="C61" s="243"/>
      <c r="D61" s="243"/>
      <c r="E61" s="243"/>
      <c r="F61" s="243"/>
      <c r="G61" s="243"/>
      <c r="H61" s="243"/>
      <c r="I61" s="243"/>
      <c r="J61" s="243"/>
      <c r="K61" s="243"/>
      <c r="L61" s="243"/>
      <c r="M61" s="243"/>
      <c r="N61" s="243"/>
      <c r="O61" s="243"/>
      <c r="P61" s="243"/>
      <c r="Q61" s="243"/>
      <c r="R61" s="243"/>
      <c r="S61" s="243"/>
      <c r="T61" s="28"/>
    </row>
    <row r="62" spans="1:20" ht="6.75" customHeight="1">
      <c r="A62" s="29"/>
      <c r="B62" s="30"/>
      <c r="C62" s="30"/>
      <c r="D62" s="30"/>
      <c r="E62" s="30"/>
      <c r="F62" s="30"/>
      <c r="G62" s="30"/>
      <c r="H62" s="30"/>
      <c r="I62" s="30"/>
      <c r="J62" s="30"/>
      <c r="K62" s="30"/>
      <c r="L62" s="30"/>
      <c r="M62" s="30"/>
      <c r="N62" s="30"/>
      <c r="O62" s="30"/>
      <c r="P62" s="30"/>
      <c r="Q62" s="30"/>
      <c r="R62" s="30"/>
      <c r="S62" s="30"/>
      <c r="T62" s="28"/>
    </row>
    <row r="63" spans="1:20" ht="22.5" customHeight="1" thickBot="1">
      <c r="A63" s="2"/>
      <c r="B63" s="3"/>
      <c r="C63" s="253"/>
      <c r="D63" s="253"/>
      <c r="E63" s="253"/>
      <c r="F63" s="253"/>
      <c r="G63" s="253"/>
      <c r="H63" s="253"/>
      <c r="I63" s="253"/>
      <c r="J63" s="253"/>
      <c r="K63" s="253"/>
      <c r="L63" s="253"/>
      <c r="M63" s="253"/>
      <c r="N63" s="253"/>
      <c r="O63" s="253"/>
      <c r="P63" s="253"/>
      <c r="Q63" s="253"/>
      <c r="R63" s="253"/>
      <c r="S63" s="253"/>
      <c r="T63" s="254"/>
    </row>
    <row r="64" ht="13.5" thickTop="1"/>
  </sheetData>
  <sheetProtection/>
  <protectedRanges>
    <protectedRange sqref="A15:B30" name="Range1"/>
    <protectedRange sqref="K15:K30" name="Range2"/>
    <protectedRange sqref="A45:T49" name="Range3"/>
    <protectedRange sqref="B41:S41" name="Range4"/>
    <protectedRange sqref="B39" name="Range5"/>
  </protectedRanges>
  <mergeCells count="34">
    <mergeCell ref="B40:T40"/>
    <mergeCell ref="A1:R1"/>
    <mergeCell ref="S1:T4"/>
    <mergeCell ref="A2:R2"/>
    <mergeCell ref="A3:R3"/>
    <mergeCell ref="A4:R4"/>
    <mergeCell ref="A6:T6"/>
    <mergeCell ref="B43:T43"/>
    <mergeCell ref="A54:S54"/>
    <mergeCell ref="A57:S57"/>
    <mergeCell ref="A8:T8"/>
    <mergeCell ref="A9:A10"/>
    <mergeCell ref="B9:B10"/>
    <mergeCell ref="A45:T45"/>
    <mergeCell ref="A46:T46"/>
    <mergeCell ref="A47:T47"/>
    <mergeCell ref="B39:T39"/>
    <mergeCell ref="A59:S59"/>
    <mergeCell ref="A61:S61"/>
    <mergeCell ref="C63:T63"/>
    <mergeCell ref="A48:T48"/>
    <mergeCell ref="A49:T49"/>
    <mergeCell ref="A50:T50"/>
    <mergeCell ref="A52:B52"/>
    <mergeCell ref="B44:T44"/>
    <mergeCell ref="B32:T32"/>
    <mergeCell ref="B33:T33"/>
    <mergeCell ref="B34:T34"/>
    <mergeCell ref="B35:T35"/>
    <mergeCell ref="B36:T36"/>
    <mergeCell ref="B37:T37"/>
    <mergeCell ref="B38:T38"/>
    <mergeCell ref="B41:T41"/>
    <mergeCell ref="B42:T42"/>
  </mergeCells>
  <printOptions horizontalCentered="1"/>
  <pageMargins left="0.2362204724409449" right="0.2362204724409449" top="0.4330708661417323" bottom="0.2362204724409449" header="0" footer="0"/>
  <pageSetup fitToWidth="0" fitToHeight="1" horizontalDpi="600" verticalDpi="600" orientation="landscape" paperSize="9" scale="33"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4" max="19"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S50"/>
  <sheetViews>
    <sheetView zoomScale="55" zoomScaleNormal="55" zoomScaleSheetLayoutView="50" workbookViewId="0" topLeftCell="A10">
      <selection activeCell="P16" sqref="P16"/>
    </sheetView>
  </sheetViews>
  <sheetFormatPr defaultColWidth="9.140625" defaultRowHeight="12.75"/>
  <cols>
    <col min="1" max="1" width="55.57421875" style="92" customWidth="1"/>
    <col min="2" max="2" width="45.8515625" style="92" customWidth="1"/>
    <col min="3" max="3" width="18.28125" style="92" hidden="1" customWidth="1"/>
    <col min="4" max="16" width="18.28125" style="92" customWidth="1"/>
    <col min="17" max="17" width="18.28125" style="92" hidden="1" customWidth="1"/>
    <col min="18" max="19" width="20.28125" style="92" customWidth="1"/>
    <col min="20" max="16384" width="9.140625" style="92" customWidth="1"/>
  </cols>
  <sheetData>
    <row r="1" spans="1:19" s="85" customFormat="1" ht="36.75" customHeight="1" thickTop="1">
      <c r="A1" s="299" t="s">
        <v>3</v>
      </c>
      <c r="B1" s="300"/>
      <c r="C1" s="300"/>
      <c r="D1" s="300"/>
      <c r="E1" s="300"/>
      <c r="F1" s="300"/>
      <c r="G1" s="300"/>
      <c r="H1" s="300"/>
      <c r="I1" s="300"/>
      <c r="J1" s="300"/>
      <c r="K1" s="300"/>
      <c r="L1" s="300"/>
      <c r="M1" s="300"/>
      <c r="N1" s="300"/>
      <c r="O1" s="300"/>
      <c r="P1" s="300"/>
      <c r="Q1" s="300"/>
      <c r="R1" s="301" t="str">
        <f>'CG PERSONNEL COST'!$S$1</f>
        <v>Pieter.Hugo@westerncape.gov.za
tel: +27 21 483 2441                                 fax: 0862106219
PO Box 2108, Cape Town, 8000
</v>
      </c>
      <c r="S1" s="302"/>
    </row>
    <row r="2" spans="1:19" s="85" customFormat="1" ht="28.5" customHeight="1">
      <c r="A2" s="307" t="s">
        <v>8</v>
      </c>
      <c r="B2" s="308"/>
      <c r="C2" s="308"/>
      <c r="D2" s="308"/>
      <c r="E2" s="308"/>
      <c r="F2" s="308"/>
      <c r="G2" s="308"/>
      <c r="H2" s="308"/>
      <c r="I2" s="308"/>
      <c r="J2" s="308"/>
      <c r="K2" s="308"/>
      <c r="L2" s="308"/>
      <c r="M2" s="308"/>
      <c r="N2" s="308"/>
      <c r="O2" s="308"/>
      <c r="P2" s="308"/>
      <c r="Q2" s="308"/>
      <c r="R2" s="303"/>
      <c r="S2" s="304"/>
    </row>
    <row r="3" spans="1:19" s="85" customFormat="1" ht="35.25" customHeight="1">
      <c r="A3" s="309" t="s">
        <v>98</v>
      </c>
      <c r="B3" s="310"/>
      <c r="C3" s="310"/>
      <c r="D3" s="310"/>
      <c r="E3" s="310"/>
      <c r="F3" s="310"/>
      <c r="G3" s="310"/>
      <c r="H3" s="310"/>
      <c r="I3" s="310"/>
      <c r="J3" s="310"/>
      <c r="K3" s="310"/>
      <c r="L3" s="310"/>
      <c r="M3" s="310"/>
      <c r="N3" s="310"/>
      <c r="O3" s="310"/>
      <c r="P3" s="310"/>
      <c r="Q3" s="310"/>
      <c r="R3" s="303"/>
      <c r="S3" s="304"/>
    </row>
    <row r="4" spans="1:19" s="85" customFormat="1" ht="42" customHeight="1" thickBot="1">
      <c r="A4" s="311" t="str">
        <f>'CG PERSONNEL COST'!A4:R4</f>
        <v>MONTHLY EXPENDITURE REPORT: 2018-2019</v>
      </c>
      <c r="B4" s="312"/>
      <c r="C4" s="312"/>
      <c r="D4" s="312"/>
      <c r="E4" s="312"/>
      <c r="F4" s="312"/>
      <c r="G4" s="312"/>
      <c r="H4" s="312"/>
      <c r="I4" s="312"/>
      <c r="J4" s="312"/>
      <c r="K4" s="312"/>
      <c r="L4" s="312"/>
      <c r="M4" s="312"/>
      <c r="N4" s="312"/>
      <c r="O4" s="312"/>
      <c r="P4" s="312"/>
      <c r="Q4" s="312"/>
      <c r="R4" s="305"/>
      <c r="S4" s="306"/>
    </row>
    <row r="5" spans="1:19" s="85" customFormat="1" ht="15" customHeight="1" thickTop="1">
      <c r="A5" s="86"/>
      <c r="B5" s="87"/>
      <c r="C5" s="88"/>
      <c r="D5" s="88"/>
      <c r="E5" s="88"/>
      <c r="F5" s="88"/>
      <c r="G5" s="88"/>
      <c r="H5" s="88"/>
      <c r="I5" s="88"/>
      <c r="J5" s="88"/>
      <c r="K5" s="88"/>
      <c r="L5" s="88"/>
      <c r="M5" s="88"/>
      <c r="N5" s="88"/>
      <c r="O5" s="88"/>
      <c r="P5" s="88"/>
      <c r="Q5" s="88"/>
      <c r="R5" s="88"/>
      <c r="S5" s="89"/>
    </row>
    <row r="6" spans="1:19" s="85" customFormat="1" ht="21.75" customHeight="1">
      <c r="A6" s="313" t="s">
        <v>103</v>
      </c>
      <c r="B6" s="314"/>
      <c r="C6" s="315"/>
      <c r="D6" s="315"/>
      <c r="E6" s="315"/>
      <c r="F6" s="315"/>
      <c r="G6" s="315"/>
      <c r="H6" s="315"/>
      <c r="I6" s="315"/>
      <c r="J6" s="315"/>
      <c r="K6" s="315"/>
      <c r="L6" s="315"/>
      <c r="M6" s="315"/>
      <c r="N6" s="315"/>
      <c r="O6" s="315"/>
      <c r="P6" s="315"/>
      <c r="Q6" s="315"/>
      <c r="R6" s="315"/>
      <c r="S6" s="316"/>
    </row>
    <row r="7" spans="1:19" s="85" customFormat="1" ht="18" customHeight="1">
      <c r="A7" s="86"/>
      <c r="B7" s="87"/>
      <c r="C7" s="88"/>
      <c r="D7" s="88"/>
      <c r="E7" s="88"/>
      <c r="F7" s="88"/>
      <c r="G7" s="88"/>
      <c r="H7" s="88"/>
      <c r="I7" s="88"/>
      <c r="J7" s="88"/>
      <c r="K7" s="88"/>
      <c r="L7" s="88"/>
      <c r="M7" s="88"/>
      <c r="N7" s="88"/>
      <c r="O7" s="88"/>
      <c r="P7" s="88"/>
      <c r="Q7" s="88"/>
      <c r="R7" s="88"/>
      <c r="S7" s="89"/>
    </row>
    <row r="8" spans="1:19" s="85" customFormat="1" ht="30" customHeight="1">
      <c r="A8" s="317" t="str">
        <f>'CG PERSONNEL COST'!A8:T8</f>
        <v>For the Month : June 2019</v>
      </c>
      <c r="B8" s="318"/>
      <c r="C8" s="319"/>
      <c r="D8" s="319"/>
      <c r="E8" s="319"/>
      <c r="F8" s="319"/>
      <c r="G8" s="319"/>
      <c r="H8" s="319"/>
      <c r="I8" s="319"/>
      <c r="J8" s="319"/>
      <c r="K8" s="319"/>
      <c r="L8" s="319"/>
      <c r="M8" s="319"/>
      <c r="N8" s="319"/>
      <c r="O8" s="319"/>
      <c r="P8" s="319"/>
      <c r="Q8" s="319"/>
      <c r="R8" s="319"/>
      <c r="S8" s="320"/>
    </row>
    <row r="9" spans="1:19" ht="20.25" customHeight="1">
      <c r="A9" s="321" t="s">
        <v>6</v>
      </c>
      <c r="B9" s="323" t="s">
        <v>36</v>
      </c>
      <c r="C9" s="90"/>
      <c r="D9" s="90"/>
      <c r="E9" s="90"/>
      <c r="F9" s="90"/>
      <c r="G9" s="90"/>
      <c r="H9" s="90"/>
      <c r="I9" s="90"/>
      <c r="J9" s="90"/>
      <c r="K9" s="90"/>
      <c r="L9" s="90"/>
      <c r="M9" s="90"/>
      <c r="N9" s="90"/>
      <c r="O9" s="90"/>
      <c r="P9" s="90"/>
      <c r="Q9" s="90"/>
      <c r="R9" s="90"/>
      <c r="S9" s="91"/>
    </row>
    <row r="10" spans="1:19" ht="31.5" customHeight="1">
      <c r="A10" s="322"/>
      <c r="B10" s="324"/>
      <c r="C10" s="90"/>
      <c r="D10" s="90"/>
      <c r="E10" s="90"/>
      <c r="F10" s="90"/>
      <c r="G10" s="90"/>
      <c r="H10" s="90"/>
      <c r="I10" s="90"/>
      <c r="J10" s="90"/>
      <c r="K10" s="90"/>
      <c r="L10" s="90"/>
      <c r="M10" s="90"/>
      <c r="N10" s="90"/>
      <c r="O10" s="90"/>
      <c r="P10" s="90"/>
      <c r="Q10" s="90"/>
      <c r="R10" s="90"/>
      <c r="S10" s="91"/>
    </row>
    <row r="11" spans="1:19" ht="24" customHeight="1">
      <c r="A11" s="93"/>
      <c r="B11" s="94"/>
      <c r="C11" s="90"/>
      <c r="D11" s="90"/>
      <c r="E11" s="90"/>
      <c r="F11" s="90"/>
      <c r="G11" s="90"/>
      <c r="H11" s="90"/>
      <c r="I11" s="90"/>
      <c r="J11" s="90"/>
      <c r="K11" s="90"/>
      <c r="L11" s="90"/>
      <c r="M11" s="90"/>
      <c r="N11" s="90"/>
      <c r="O11" s="90"/>
      <c r="P11" s="90"/>
      <c r="Q11" s="90"/>
      <c r="R11" s="90"/>
      <c r="S11" s="91"/>
    </row>
    <row r="12" spans="1:19" ht="9" customHeight="1" thickBot="1">
      <c r="A12" s="95"/>
      <c r="B12" s="90"/>
      <c r="C12" s="90"/>
      <c r="D12" s="90"/>
      <c r="E12" s="90"/>
      <c r="F12" s="90"/>
      <c r="G12" s="90"/>
      <c r="H12" s="90"/>
      <c r="I12" s="90"/>
      <c r="J12" s="90"/>
      <c r="K12" s="90"/>
      <c r="L12" s="90"/>
      <c r="M12" s="90"/>
      <c r="N12" s="90"/>
      <c r="O12" s="90"/>
      <c r="P12" s="90"/>
      <c r="Q12" s="90"/>
      <c r="R12" s="90"/>
      <c r="S12" s="91"/>
    </row>
    <row r="13" spans="1:19" ht="29.25" customHeight="1" thickBot="1">
      <c r="A13" s="96"/>
      <c r="B13" s="97" t="s">
        <v>124</v>
      </c>
      <c r="C13" s="98"/>
      <c r="D13" s="99"/>
      <c r="E13" s="99"/>
      <c r="F13" s="99"/>
      <c r="G13" s="99"/>
      <c r="H13" s="99"/>
      <c r="I13" s="99"/>
      <c r="J13" s="99"/>
      <c r="K13" s="99"/>
      <c r="L13" s="99"/>
      <c r="M13" s="99"/>
      <c r="N13" s="99"/>
      <c r="O13" s="99"/>
      <c r="P13" s="99"/>
      <c r="Q13" s="99"/>
      <c r="R13" s="100"/>
      <c r="S13" s="101"/>
    </row>
    <row r="14" spans="1:19" ht="114" customHeight="1" thickBot="1" thickTop="1">
      <c r="A14" s="102" t="s">
        <v>35</v>
      </c>
      <c r="B14" s="103" t="s">
        <v>99</v>
      </c>
      <c r="C14" s="104" t="s">
        <v>31</v>
      </c>
      <c r="D14" s="105" t="s">
        <v>100</v>
      </c>
      <c r="E14" s="106">
        <f>'CG PERSONNEL COST'!F14</f>
        <v>43282</v>
      </c>
      <c r="F14" s="106">
        <f>'CG PERSONNEL COST'!G14</f>
        <v>43313</v>
      </c>
      <c r="G14" s="106">
        <f>'CG PERSONNEL COST'!H14</f>
        <v>43344</v>
      </c>
      <c r="H14" s="106">
        <f>'CG PERSONNEL COST'!I14</f>
        <v>43374</v>
      </c>
      <c r="I14" s="106">
        <f>'CG PERSONNEL COST'!J14</f>
        <v>43405</v>
      </c>
      <c r="J14" s="106">
        <f>'CG PERSONNEL COST'!K14</f>
        <v>43435</v>
      </c>
      <c r="K14" s="106">
        <f>'CG PERSONNEL COST'!L14</f>
        <v>43466</v>
      </c>
      <c r="L14" s="106">
        <f>'CG PERSONNEL COST'!M14</f>
        <v>43497</v>
      </c>
      <c r="M14" s="106">
        <f>'CG PERSONNEL COST'!N14</f>
        <v>43525</v>
      </c>
      <c r="N14" s="106">
        <f>'CG PERSONNEL COST'!O14</f>
        <v>43556</v>
      </c>
      <c r="O14" s="106">
        <f>'CG PERSONNEL COST'!P14</f>
        <v>43586</v>
      </c>
      <c r="P14" s="106">
        <f>'CG PERSONNEL COST'!Q14</f>
        <v>43617</v>
      </c>
      <c r="Q14" s="104" t="s">
        <v>30</v>
      </c>
      <c r="R14" s="104" t="s">
        <v>1</v>
      </c>
      <c r="S14" s="107" t="s">
        <v>41</v>
      </c>
    </row>
    <row r="15" spans="1:19" ht="31.5" customHeight="1" thickBot="1" thickTop="1">
      <c r="A15" s="108" t="s">
        <v>137</v>
      </c>
      <c r="B15" s="109" t="s">
        <v>47</v>
      </c>
      <c r="C15" s="110"/>
      <c r="D15" s="111">
        <v>4115002</v>
      </c>
      <c r="E15" s="112"/>
      <c r="F15" s="112"/>
      <c r="G15" s="112"/>
      <c r="H15" s="112"/>
      <c r="I15" s="112"/>
      <c r="J15" s="112"/>
      <c r="K15" s="112"/>
      <c r="L15" s="112"/>
      <c r="M15" s="112">
        <v>1335779.33</v>
      </c>
      <c r="N15" s="112">
        <f>500000+1204674.41</f>
        <v>1704674.41</v>
      </c>
      <c r="O15" s="112">
        <v>720510.22</v>
      </c>
      <c r="P15" s="112">
        <v>354038.04</v>
      </c>
      <c r="Q15" s="113">
        <f>C15-D15</f>
        <v>-4115002</v>
      </c>
      <c r="R15" s="114">
        <f>SUM(E15:P15)</f>
        <v>4115002</v>
      </c>
      <c r="S15" s="113">
        <f>D15-R15</f>
        <v>0</v>
      </c>
    </row>
    <row r="16" spans="1:19" ht="31.5" customHeight="1" thickTop="1">
      <c r="A16" s="108" t="s">
        <v>137</v>
      </c>
      <c r="B16" s="109" t="s">
        <v>47</v>
      </c>
      <c r="C16" s="116"/>
      <c r="D16" s="111">
        <v>0</v>
      </c>
      <c r="E16" s="112"/>
      <c r="F16" s="112"/>
      <c r="G16" s="112"/>
      <c r="H16" s="112"/>
      <c r="I16" s="112"/>
      <c r="J16" s="112"/>
      <c r="K16" s="112"/>
      <c r="L16" s="112"/>
      <c r="M16" s="112"/>
      <c r="N16" s="112"/>
      <c r="O16" s="112"/>
      <c r="P16" s="112"/>
      <c r="Q16" s="113">
        <f aca="true" t="shared" si="0" ref="Q16:Q30">C16-D16</f>
        <v>0</v>
      </c>
      <c r="R16" s="114">
        <f aca="true" t="shared" si="1" ref="R16:R30">SUM(E16:P16)</f>
        <v>0</v>
      </c>
      <c r="S16" s="113">
        <f aca="true" t="shared" si="2" ref="S16:S30">D16-R16</f>
        <v>0</v>
      </c>
    </row>
    <row r="17" spans="1:19" ht="31.5" customHeight="1">
      <c r="A17" s="117"/>
      <c r="B17" s="118"/>
      <c r="C17" s="116"/>
      <c r="D17" s="111"/>
      <c r="E17" s="112"/>
      <c r="F17" s="112"/>
      <c r="G17" s="112"/>
      <c r="H17" s="112"/>
      <c r="I17" s="112"/>
      <c r="J17" s="112"/>
      <c r="K17" s="112"/>
      <c r="L17" s="112"/>
      <c r="M17" s="112"/>
      <c r="N17" s="112"/>
      <c r="O17" s="112"/>
      <c r="P17" s="112"/>
      <c r="Q17" s="113">
        <f t="shared" si="0"/>
        <v>0</v>
      </c>
      <c r="R17" s="114">
        <f t="shared" si="1"/>
        <v>0</v>
      </c>
      <c r="S17" s="113">
        <f t="shared" si="2"/>
        <v>0</v>
      </c>
    </row>
    <row r="18" spans="1:19" ht="31.5" customHeight="1">
      <c r="A18" s="119"/>
      <c r="B18" s="115"/>
      <c r="C18" s="116"/>
      <c r="D18" s="111"/>
      <c r="E18" s="112"/>
      <c r="F18" s="112"/>
      <c r="G18" s="112"/>
      <c r="H18" s="112"/>
      <c r="I18" s="112"/>
      <c r="J18" s="112"/>
      <c r="K18" s="112"/>
      <c r="L18" s="112"/>
      <c r="M18" s="112"/>
      <c r="N18" s="112"/>
      <c r="O18" s="112"/>
      <c r="P18" s="112"/>
      <c r="Q18" s="113">
        <f t="shared" si="0"/>
        <v>0</v>
      </c>
      <c r="R18" s="114">
        <f t="shared" si="1"/>
        <v>0</v>
      </c>
      <c r="S18" s="113">
        <f t="shared" si="2"/>
        <v>0</v>
      </c>
    </row>
    <row r="19" spans="1:19" ht="31.5" customHeight="1">
      <c r="A19" s="119"/>
      <c r="B19" s="115"/>
      <c r="C19" s="116"/>
      <c r="D19" s="111"/>
      <c r="E19" s="112"/>
      <c r="F19" s="112"/>
      <c r="G19" s="112"/>
      <c r="H19" s="112"/>
      <c r="I19" s="112"/>
      <c r="J19" s="112"/>
      <c r="K19" s="112"/>
      <c r="L19" s="112"/>
      <c r="M19" s="112"/>
      <c r="N19" s="112"/>
      <c r="O19" s="112"/>
      <c r="P19" s="112"/>
      <c r="Q19" s="113">
        <f t="shared" si="0"/>
        <v>0</v>
      </c>
      <c r="R19" s="114">
        <f t="shared" si="1"/>
        <v>0</v>
      </c>
      <c r="S19" s="113">
        <f t="shared" si="2"/>
        <v>0</v>
      </c>
    </row>
    <row r="20" spans="1:19" ht="31.5" customHeight="1">
      <c r="A20" s="119"/>
      <c r="B20" s="115"/>
      <c r="C20" s="116"/>
      <c r="D20" s="111"/>
      <c r="E20" s="112"/>
      <c r="F20" s="112"/>
      <c r="G20" s="112"/>
      <c r="H20" s="112"/>
      <c r="I20" s="112"/>
      <c r="J20" s="112"/>
      <c r="K20" s="112"/>
      <c r="L20" s="112"/>
      <c r="M20" s="112"/>
      <c r="N20" s="112"/>
      <c r="O20" s="112"/>
      <c r="P20" s="112"/>
      <c r="Q20" s="113">
        <f t="shared" si="0"/>
        <v>0</v>
      </c>
      <c r="R20" s="114">
        <f t="shared" si="1"/>
        <v>0</v>
      </c>
      <c r="S20" s="113">
        <f t="shared" si="2"/>
        <v>0</v>
      </c>
    </row>
    <row r="21" spans="1:19" ht="31.5" customHeight="1">
      <c r="A21" s="119"/>
      <c r="B21" s="115"/>
      <c r="C21" s="116"/>
      <c r="D21" s="111"/>
      <c r="E21" s="112"/>
      <c r="F21" s="112"/>
      <c r="G21" s="112"/>
      <c r="H21" s="112"/>
      <c r="I21" s="112"/>
      <c r="J21" s="112"/>
      <c r="K21" s="112"/>
      <c r="L21" s="112"/>
      <c r="M21" s="112"/>
      <c r="N21" s="112"/>
      <c r="O21" s="112"/>
      <c r="P21" s="112"/>
      <c r="Q21" s="113">
        <f t="shared" si="0"/>
        <v>0</v>
      </c>
      <c r="R21" s="114">
        <f t="shared" si="1"/>
        <v>0</v>
      </c>
      <c r="S21" s="113">
        <f t="shared" si="2"/>
        <v>0</v>
      </c>
    </row>
    <row r="22" spans="1:19" ht="31.5" customHeight="1">
      <c r="A22" s="119"/>
      <c r="B22" s="115"/>
      <c r="C22" s="116"/>
      <c r="D22" s="111"/>
      <c r="E22" s="112"/>
      <c r="F22" s="112"/>
      <c r="G22" s="112"/>
      <c r="H22" s="112"/>
      <c r="I22" s="112"/>
      <c r="J22" s="112"/>
      <c r="K22" s="112"/>
      <c r="L22" s="112"/>
      <c r="M22" s="112"/>
      <c r="N22" s="112"/>
      <c r="O22" s="112"/>
      <c r="P22" s="112"/>
      <c r="Q22" s="113">
        <f t="shared" si="0"/>
        <v>0</v>
      </c>
      <c r="R22" s="114">
        <f t="shared" si="1"/>
        <v>0</v>
      </c>
      <c r="S22" s="113">
        <f t="shared" si="2"/>
        <v>0</v>
      </c>
    </row>
    <row r="23" spans="1:19" ht="31.5" customHeight="1">
      <c r="A23" s="119"/>
      <c r="B23" s="115"/>
      <c r="C23" s="116"/>
      <c r="D23" s="111"/>
      <c r="E23" s="112"/>
      <c r="F23" s="112"/>
      <c r="G23" s="112"/>
      <c r="H23" s="112"/>
      <c r="I23" s="112"/>
      <c r="J23" s="112"/>
      <c r="K23" s="112"/>
      <c r="L23" s="112"/>
      <c r="M23" s="112"/>
      <c r="N23" s="112"/>
      <c r="O23" s="112"/>
      <c r="P23" s="112"/>
      <c r="Q23" s="113">
        <f t="shared" si="0"/>
        <v>0</v>
      </c>
      <c r="R23" s="114">
        <f t="shared" si="1"/>
        <v>0</v>
      </c>
      <c r="S23" s="113">
        <f t="shared" si="2"/>
        <v>0</v>
      </c>
    </row>
    <row r="24" spans="1:19" ht="31.5" customHeight="1">
      <c r="A24" s="119"/>
      <c r="B24" s="115"/>
      <c r="C24" s="116"/>
      <c r="D24" s="111"/>
      <c r="E24" s="112"/>
      <c r="F24" s="112"/>
      <c r="G24" s="112"/>
      <c r="H24" s="112"/>
      <c r="I24" s="112"/>
      <c r="J24" s="112"/>
      <c r="K24" s="112"/>
      <c r="L24" s="112"/>
      <c r="M24" s="112"/>
      <c r="N24" s="112"/>
      <c r="O24" s="112"/>
      <c r="P24" s="112"/>
      <c r="Q24" s="113">
        <f t="shared" si="0"/>
        <v>0</v>
      </c>
      <c r="R24" s="114">
        <f t="shared" si="1"/>
        <v>0</v>
      </c>
      <c r="S24" s="113">
        <f t="shared" si="2"/>
        <v>0</v>
      </c>
    </row>
    <row r="25" spans="1:19" ht="31.5" customHeight="1">
      <c r="A25" s="119"/>
      <c r="B25" s="115"/>
      <c r="C25" s="116"/>
      <c r="D25" s="111"/>
      <c r="E25" s="112"/>
      <c r="F25" s="112"/>
      <c r="G25" s="112"/>
      <c r="H25" s="112"/>
      <c r="I25" s="112"/>
      <c r="J25" s="112"/>
      <c r="K25" s="112"/>
      <c r="L25" s="112"/>
      <c r="M25" s="112"/>
      <c r="N25" s="112"/>
      <c r="O25" s="112"/>
      <c r="P25" s="112"/>
      <c r="Q25" s="113">
        <f t="shared" si="0"/>
        <v>0</v>
      </c>
      <c r="R25" s="114">
        <f t="shared" si="1"/>
        <v>0</v>
      </c>
      <c r="S25" s="113">
        <f t="shared" si="2"/>
        <v>0</v>
      </c>
    </row>
    <row r="26" spans="1:19" ht="31.5" customHeight="1">
      <c r="A26" s="119"/>
      <c r="B26" s="115"/>
      <c r="C26" s="116"/>
      <c r="D26" s="111"/>
      <c r="E26" s="112"/>
      <c r="F26" s="112"/>
      <c r="G26" s="112"/>
      <c r="H26" s="112"/>
      <c r="I26" s="112"/>
      <c r="J26" s="112"/>
      <c r="K26" s="112"/>
      <c r="L26" s="112"/>
      <c r="M26" s="112"/>
      <c r="N26" s="112"/>
      <c r="O26" s="112"/>
      <c r="P26" s="112"/>
      <c r="Q26" s="113">
        <f t="shared" si="0"/>
        <v>0</v>
      </c>
      <c r="R26" s="114">
        <f t="shared" si="1"/>
        <v>0</v>
      </c>
      <c r="S26" s="113">
        <f t="shared" si="2"/>
        <v>0</v>
      </c>
    </row>
    <row r="27" spans="1:19" ht="31.5" customHeight="1">
      <c r="A27" s="119"/>
      <c r="B27" s="115"/>
      <c r="C27" s="116"/>
      <c r="D27" s="111"/>
      <c r="E27" s="112"/>
      <c r="F27" s="112"/>
      <c r="G27" s="112"/>
      <c r="H27" s="112"/>
      <c r="I27" s="112"/>
      <c r="J27" s="112"/>
      <c r="K27" s="112"/>
      <c r="L27" s="112"/>
      <c r="M27" s="112"/>
      <c r="N27" s="112"/>
      <c r="O27" s="112"/>
      <c r="P27" s="112"/>
      <c r="Q27" s="113">
        <f t="shared" si="0"/>
        <v>0</v>
      </c>
      <c r="R27" s="114">
        <f t="shared" si="1"/>
        <v>0</v>
      </c>
      <c r="S27" s="113">
        <f t="shared" si="2"/>
        <v>0</v>
      </c>
    </row>
    <row r="28" spans="1:19" ht="31.5" customHeight="1">
      <c r="A28" s="119"/>
      <c r="B28" s="115"/>
      <c r="C28" s="116"/>
      <c r="D28" s="111"/>
      <c r="E28" s="112"/>
      <c r="F28" s="112"/>
      <c r="G28" s="112"/>
      <c r="H28" s="112"/>
      <c r="I28" s="112"/>
      <c r="J28" s="112"/>
      <c r="K28" s="112"/>
      <c r="L28" s="112"/>
      <c r="M28" s="112"/>
      <c r="N28" s="112"/>
      <c r="O28" s="112"/>
      <c r="P28" s="112"/>
      <c r="Q28" s="113">
        <f t="shared" si="0"/>
        <v>0</v>
      </c>
      <c r="R28" s="114">
        <f t="shared" si="1"/>
        <v>0</v>
      </c>
      <c r="S28" s="113">
        <f t="shared" si="2"/>
        <v>0</v>
      </c>
    </row>
    <row r="29" spans="1:19" ht="31.5" customHeight="1">
      <c r="A29" s="120"/>
      <c r="B29" s="121"/>
      <c r="C29" s="116"/>
      <c r="D29" s="111"/>
      <c r="E29" s="112"/>
      <c r="F29" s="112"/>
      <c r="G29" s="112"/>
      <c r="H29" s="112"/>
      <c r="I29" s="112"/>
      <c r="J29" s="112"/>
      <c r="K29" s="112"/>
      <c r="L29" s="112"/>
      <c r="M29" s="112"/>
      <c r="N29" s="112"/>
      <c r="O29" s="112"/>
      <c r="P29" s="112"/>
      <c r="Q29" s="113">
        <f t="shared" si="0"/>
        <v>0</v>
      </c>
      <c r="R29" s="114">
        <f t="shared" si="1"/>
        <v>0</v>
      </c>
      <c r="S29" s="113">
        <f t="shared" si="2"/>
        <v>0</v>
      </c>
    </row>
    <row r="30" spans="1:19" ht="31.5" customHeight="1">
      <c r="A30" s="120"/>
      <c r="B30" s="121"/>
      <c r="C30" s="116"/>
      <c r="D30" s="111"/>
      <c r="E30" s="112"/>
      <c r="F30" s="112"/>
      <c r="G30" s="112"/>
      <c r="H30" s="112"/>
      <c r="I30" s="112"/>
      <c r="J30" s="112"/>
      <c r="K30" s="112"/>
      <c r="L30" s="112"/>
      <c r="M30" s="112"/>
      <c r="N30" s="112"/>
      <c r="O30" s="112"/>
      <c r="P30" s="112"/>
      <c r="Q30" s="113">
        <f t="shared" si="0"/>
        <v>0</v>
      </c>
      <c r="R30" s="114">
        <f t="shared" si="1"/>
        <v>0</v>
      </c>
      <c r="S30" s="113">
        <f t="shared" si="2"/>
        <v>0</v>
      </c>
    </row>
    <row r="31" spans="1:19" ht="31.5" customHeight="1">
      <c r="A31" s="122" t="s">
        <v>37</v>
      </c>
      <c r="B31" s="121"/>
      <c r="C31" s="116"/>
      <c r="D31" s="111">
        <f>SUM(D15:D30)</f>
        <v>4115002</v>
      </c>
      <c r="E31" s="112">
        <f aca="true" t="shared" si="3" ref="E31:S31">SUM(E15:E30)</f>
        <v>0</v>
      </c>
      <c r="F31" s="112">
        <f t="shared" si="3"/>
        <v>0</v>
      </c>
      <c r="G31" s="112">
        <f t="shared" si="3"/>
        <v>0</v>
      </c>
      <c r="H31" s="112">
        <f t="shared" si="3"/>
        <v>0</v>
      </c>
      <c r="I31" s="112">
        <f t="shared" si="3"/>
        <v>0</v>
      </c>
      <c r="J31" s="112">
        <f t="shared" si="3"/>
        <v>0</v>
      </c>
      <c r="K31" s="112">
        <f t="shared" si="3"/>
        <v>0</v>
      </c>
      <c r="L31" s="112">
        <f t="shared" si="3"/>
        <v>0</v>
      </c>
      <c r="M31" s="112">
        <f t="shared" si="3"/>
        <v>1335779.33</v>
      </c>
      <c r="N31" s="112">
        <f t="shared" si="3"/>
        <v>1704674.41</v>
      </c>
      <c r="O31" s="112">
        <f t="shared" si="3"/>
        <v>720510.22</v>
      </c>
      <c r="P31" s="112">
        <f t="shared" si="3"/>
        <v>354038.04</v>
      </c>
      <c r="Q31" s="113">
        <f t="shared" si="3"/>
        <v>-4115002</v>
      </c>
      <c r="R31" s="114">
        <f t="shared" si="3"/>
        <v>4115002</v>
      </c>
      <c r="S31" s="113">
        <f t="shared" si="3"/>
        <v>0</v>
      </c>
    </row>
    <row r="32" spans="1:19" ht="31.5" customHeight="1">
      <c r="A32" s="325" t="s">
        <v>38</v>
      </c>
      <c r="B32" s="326"/>
      <c r="C32" s="326"/>
      <c r="D32" s="326"/>
      <c r="E32" s="326"/>
      <c r="F32" s="326"/>
      <c r="G32" s="326"/>
      <c r="H32" s="326"/>
      <c r="I32" s="326"/>
      <c r="J32" s="326"/>
      <c r="K32" s="326"/>
      <c r="L32" s="326"/>
      <c r="M32" s="326"/>
      <c r="N32" s="326"/>
      <c r="O32" s="326"/>
      <c r="P32" s="326"/>
      <c r="Q32" s="326"/>
      <c r="R32" s="326"/>
      <c r="S32" s="327"/>
    </row>
    <row r="33" spans="1:19" ht="31.5" customHeight="1">
      <c r="A33" s="328"/>
      <c r="B33" s="329"/>
      <c r="C33" s="329"/>
      <c r="D33" s="329"/>
      <c r="E33" s="329"/>
      <c r="F33" s="329"/>
      <c r="G33" s="329"/>
      <c r="H33" s="329"/>
      <c r="I33" s="329"/>
      <c r="J33" s="329"/>
      <c r="K33" s="329"/>
      <c r="L33" s="329"/>
      <c r="M33" s="329"/>
      <c r="N33" s="329"/>
      <c r="O33" s="329"/>
      <c r="P33" s="329"/>
      <c r="Q33" s="329"/>
      <c r="R33" s="329"/>
      <c r="S33" s="330"/>
    </row>
    <row r="34" spans="1:19" ht="31.5" customHeight="1">
      <c r="A34" s="328"/>
      <c r="B34" s="329"/>
      <c r="C34" s="329"/>
      <c r="D34" s="329"/>
      <c r="E34" s="329"/>
      <c r="F34" s="329"/>
      <c r="G34" s="329"/>
      <c r="H34" s="329"/>
      <c r="I34" s="329"/>
      <c r="J34" s="329"/>
      <c r="K34" s="329"/>
      <c r="L34" s="329"/>
      <c r="M34" s="329"/>
      <c r="N34" s="329"/>
      <c r="O34" s="329"/>
      <c r="P34" s="329"/>
      <c r="Q34" s="329"/>
      <c r="R34" s="329"/>
      <c r="S34" s="330"/>
    </row>
    <row r="35" spans="1:19" ht="31.5" customHeight="1">
      <c r="A35" s="328"/>
      <c r="B35" s="329"/>
      <c r="C35" s="329"/>
      <c r="D35" s="329"/>
      <c r="E35" s="329"/>
      <c r="F35" s="329"/>
      <c r="G35" s="329"/>
      <c r="H35" s="329"/>
      <c r="I35" s="329"/>
      <c r="J35" s="329"/>
      <c r="K35" s="329"/>
      <c r="L35" s="329"/>
      <c r="M35" s="329"/>
      <c r="N35" s="329"/>
      <c r="O35" s="329"/>
      <c r="P35" s="329"/>
      <c r="Q35" s="329"/>
      <c r="R35" s="329"/>
      <c r="S35" s="330"/>
    </row>
    <row r="36" spans="1:19" ht="31.5" customHeight="1" thickBot="1">
      <c r="A36" s="335"/>
      <c r="B36" s="336"/>
      <c r="C36" s="336"/>
      <c r="D36" s="336"/>
      <c r="E36" s="336"/>
      <c r="F36" s="336"/>
      <c r="G36" s="336"/>
      <c r="H36" s="336"/>
      <c r="I36" s="336"/>
      <c r="J36" s="336"/>
      <c r="K36" s="336"/>
      <c r="L36" s="336"/>
      <c r="M36" s="336"/>
      <c r="N36" s="336"/>
      <c r="O36" s="336"/>
      <c r="P36" s="336"/>
      <c r="Q36" s="336"/>
      <c r="R36" s="336"/>
      <c r="S36" s="337"/>
    </row>
    <row r="37" spans="1:19" ht="55.5" customHeight="1" thickTop="1">
      <c r="A37" s="338" t="s">
        <v>101</v>
      </c>
      <c r="B37" s="339"/>
      <c r="C37" s="339"/>
      <c r="D37" s="339"/>
      <c r="E37" s="339"/>
      <c r="F37" s="339"/>
      <c r="G37" s="339"/>
      <c r="H37" s="339"/>
      <c r="I37" s="339"/>
      <c r="J37" s="339"/>
      <c r="K37" s="339"/>
      <c r="L37" s="339"/>
      <c r="M37" s="339"/>
      <c r="N37" s="339"/>
      <c r="O37" s="339"/>
      <c r="P37" s="339"/>
      <c r="Q37" s="339"/>
      <c r="R37" s="339"/>
      <c r="S37" s="340"/>
    </row>
    <row r="38" spans="1:19" ht="22.5" customHeight="1">
      <c r="A38" s="123"/>
      <c r="B38" s="124"/>
      <c r="C38" s="125"/>
      <c r="D38" s="125"/>
      <c r="E38" s="125"/>
      <c r="F38" s="125"/>
      <c r="G38" s="125"/>
      <c r="H38" s="125"/>
      <c r="I38" s="125"/>
      <c r="J38" s="125"/>
      <c r="K38" s="125"/>
      <c r="L38" s="125"/>
      <c r="M38" s="125"/>
      <c r="N38" s="125"/>
      <c r="O38" s="125"/>
      <c r="P38" s="125"/>
      <c r="Q38" s="125"/>
      <c r="R38" s="126"/>
      <c r="S38" s="127"/>
    </row>
    <row r="39" spans="1:19" ht="31.5" customHeight="1">
      <c r="A39" s="331" t="s">
        <v>9</v>
      </c>
      <c r="B39" s="332"/>
      <c r="C39" s="130"/>
      <c r="D39" s="130"/>
      <c r="E39" s="130"/>
      <c r="F39" s="130"/>
      <c r="G39" s="130"/>
      <c r="H39" s="130"/>
      <c r="I39" s="130"/>
      <c r="J39" s="130"/>
      <c r="K39" s="130"/>
      <c r="L39" s="130"/>
      <c r="M39" s="130"/>
      <c r="N39" s="130"/>
      <c r="O39" s="130"/>
      <c r="P39" s="130"/>
      <c r="Q39" s="130"/>
      <c r="R39" s="130"/>
      <c r="S39" s="127"/>
    </row>
    <row r="40" spans="1:19" ht="31.5" customHeight="1">
      <c r="A40" s="123"/>
      <c r="B40" s="124"/>
      <c r="C40" s="125"/>
      <c r="D40" s="125"/>
      <c r="E40" s="125"/>
      <c r="F40" s="125"/>
      <c r="G40" s="125"/>
      <c r="H40" s="125"/>
      <c r="I40" s="125"/>
      <c r="J40" s="125"/>
      <c r="K40" s="125"/>
      <c r="L40" s="125"/>
      <c r="M40" s="125"/>
      <c r="N40" s="125"/>
      <c r="O40" s="125"/>
      <c r="P40" s="125"/>
      <c r="Q40" s="125"/>
      <c r="R40" s="126"/>
      <c r="S40" s="127"/>
    </row>
    <row r="41" spans="1:19" ht="31.5" customHeight="1">
      <c r="A41" s="331" t="s">
        <v>10</v>
      </c>
      <c r="B41" s="332"/>
      <c r="C41" s="332"/>
      <c r="D41" s="332"/>
      <c r="E41" s="332"/>
      <c r="F41" s="332"/>
      <c r="G41" s="332"/>
      <c r="H41" s="332"/>
      <c r="I41" s="332"/>
      <c r="J41" s="332"/>
      <c r="K41" s="332"/>
      <c r="L41" s="332"/>
      <c r="M41" s="332"/>
      <c r="N41" s="332"/>
      <c r="O41" s="332"/>
      <c r="P41" s="332"/>
      <c r="Q41" s="332"/>
      <c r="R41" s="332"/>
      <c r="S41" s="127"/>
    </row>
    <row r="42" spans="1:19" ht="16.5" customHeight="1">
      <c r="A42" s="123"/>
      <c r="B42" s="124"/>
      <c r="C42" s="125"/>
      <c r="D42" s="125"/>
      <c r="E42" s="125"/>
      <c r="F42" s="125"/>
      <c r="G42" s="125"/>
      <c r="H42" s="125"/>
      <c r="I42" s="125"/>
      <c r="J42" s="125"/>
      <c r="K42" s="125"/>
      <c r="L42" s="125"/>
      <c r="M42" s="125"/>
      <c r="N42" s="125"/>
      <c r="O42" s="125"/>
      <c r="P42" s="125"/>
      <c r="Q42" s="125"/>
      <c r="R42" s="126"/>
      <c r="S42" s="127"/>
    </row>
    <row r="43" spans="1:19" ht="21" customHeight="1">
      <c r="A43" s="123"/>
      <c r="B43" s="124"/>
      <c r="C43" s="125"/>
      <c r="D43" s="125"/>
      <c r="E43" s="125"/>
      <c r="F43" s="125"/>
      <c r="G43" s="125"/>
      <c r="H43" s="125"/>
      <c r="I43" s="125"/>
      <c r="J43" s="125"/>
      <c r="K43" s="125"/>
      <c r="L43" s="125"/>
      <c r="M43" s="125"/>
      <c r="N43" s="125"/>
      <c r="O43" s="125"/>
      <c r="P43" s="125"/>
      <c r="Q43" s="125"/>
      <c r="R43" s="126"/>
      <c r="S43" s="127"/>
    </row>
    <row r="44" spans="1:19" ht="31.5" customHeight="1">
      <c r="A44" s="331" t="s">
        <v>102</v>
      </c>
      <c r="B44" s="332"/>
      <c r="C44" s="341"/>
      <c r="D44" s="341"/>
      <c r="E44" s="341"/>
      <c r="F44" s="341"/>
      <c r="G44" s="341"/>
      <c r="H44" s="341"/>
      <c r="I44" s="341"/>
      <c r="J44" s="341"/>
      <c r="K44" s="341"/>
      <c r="L44" s="341"/>
      <c r="M44" s="341"/>
      <c r="N44" s="341"/>
      <c r="O44" s="341"/>
      <c r="P44" s="341"/>
      <c r="Q44" s="341"/>
      <c r="R44" s="341"/>
      <c r="S44" s="131"/>
    </row>
    <row r="45" spans="1:19" ht="13.5" customHeight="1">
      <c r="A45" s="123"/>
      <c r="B45" s="124"/>
      <c r="C45" s="125"/>
      <c r="D45" s="125"/>
      <c r="E45" s="125"/>
      <c r="F45" s="125"/>
      <c r="G45" s="125"/>
      <c r="H45" s="125"/>
      <c r="I45" s="125"/>
      <c r="J45" s="125"/>
      <c r="K45" s="125"/>
      <c r="L45" s="125"/>
      <c r="M45" s="125"/>
      <c r="N45" s="125"/>
      <c r="O45" s="125"/>
      <c r="P45" s="125"/>
      <c r="Q45" s="125"/>
      <c r="R45" s="126"/>
      <c r="S45" s="127"/>
    </row>
    <row r="46" spans="1:19" ht="22.5" customHeight="1">
      <c r="A46" s="331" t="s">
        <v>11</v>
      </c>
      <c r="B46" s="332"/>
      <c r="C46" s="332"/>
      <c r="D46" s="332"/>
      <c r="E46" s="332"/>
      <c r="F46" s="332"/>
      <c r="G46" s="332"/>
      <c r="H46" s="332"/>
      <c r="I46" s="332"/>
      <c r="J46" s="332"/>
      <c r="K46" s="332"/>
      <c r="L46" s="332"/>
      <c r="M46" s="332"/>
      <c r="N46" s="332"/>
      <c r="O46" s="332"/>
      <c r="P46" s="332"/>
      <c r="Q46" s="332"/>
      <c r="R46" s="332"/>
      <c r="S46" s="127"/>
    </row>
    <row r="47" spans="1:19" ht="19.5">
      <c r="A47" s="123"/>
      <c r="B47" s="124"/>
      <c r="C47" s="125"/>
      <c r="D47" s="125"/>
      <c r="E47" s="125"/>
      <c r="F47" s="125"/>
      <c r="G47" s="125"/>
      <c r="H47" s="125"/>
      <c r="I47" s="125"/>
      <c r="J47" s="125"/>
      <c r="K47" s="125"/>
      <c r="L47" s="125"/>
      <c r="M47" s="125"/>
      <c r="N47" s="125"/>
      <c r="O47" s="125"/>
      <c r="P47" s="125"/>
      <c r="Q47" s="125"/>
      <c r="R47" s="126"/>
      <c r="S47" s="127"/>
    </row>
    <row r="48" spans="1:19" ht="22.5" customHeight="1">
      <c r="A48" s="331" t="s">
        <v>10</v>
      </c>
      <c r="B48" s="332"/>
      <c r="C48" s="332"/>
      <c r="D48" s="332"/>
      <c r="E48" s="332"/>
      <c r="F48" s="332"/>
      <c r="G48" s="332"/>
      <c r="H48" s="332"/>
      <c r="I48" s="332"/>
      <c r="J48" s="332"/>
      <c r="K48" s="332"/>
      <c r="L48" s="332"/>
      <c r="M48" s="332"/>
      <c r="N48" s="332"/>
      <c r="O48" s="332"/>
      <c r="P48" s="332"/>
      <c r="Q48" s="332"/>
      <c r="R48" s="332"/>
      <c r="S48" s="127"/>
    </row>
    <row r="49" spans="1:19" ht="6.75" customHeight="1">
      <c r="A49" s="128"/>
      <c r="B49" s="129"/>
      <c r="C49" s="129"/>
      <c r="D49" s="129"/>
      <c r="E49" s="129"/>
      <c r="F49" s="129"/>
      <c r="G49" s="129"/>
      <c r="H49" s="129"/>
      <c r="I49" s="129"/>
      <c r="J49" s="129"/>
      <c r="K49" s="129"/>
      <c r="L49" s="129"/>
      <c r="M49" s="129"/>
      <c r="N49" s="129"/>
      <c r="O49" s="129"/>
      <c r="P49" s="129"/>
      <c r="Q49" s="129"/>
      <c r="R49" s="129"/>
      <c r="S49" s="127"/>
    </row>
    <row r="50" spans="1:19" ht="22.5" customHeight="1" thickBot="1">
      <c r="A50" s="132"/>
      <c r="B50" s="133"/>
      <c r="C50" s="333"/>
      <c r="D50" s="333"/>
      <c r="E50" s="333"/>
      <c r="F50" s="333"/>
      <c r="G50" s="333"/>
      <c r="H50" s="333"/>
      <c r="I50" s="333"/>
      <c r="J50" s="333"/>
      <c r="K50" s="333"/>
      <c r="L50" s="333"/>
      <c r="M50" s="333"/>
      <c r="N50" s="333"/>
      <c r="O50" s="333"/>
      <c r="P50" s="333"/>
      <c r="Q50" s="333"/>
      <c r="R50" s="333"/>
      <c r="S50" s="334"/>
    </row>
    <row r="51" ht="13.5" thickTop="1"/>
  </sheetData>
  <sheetProtection/>
  <protectedRanges>
    <protectedRange sqref="A32:S36" name="Range3"/>
    <protectedRange sqref="M15:M30" name="Range2"/>
    <protectedRange sqref="A15:B30" name="Range1"/>
  </protectedRanges>
  <mergeCells count="21">
    <mergeCell ref="A46:R46"/>
    <mergeCell ref="A48:R48"/>
    <mergeCell ref="C50:S50"/>
    <mergeCell ref="A35:S35"/>
    <mergeCell ref="A36:S36"/>
    <mergeCell ref="A37:S37"/>
    <mergeCell ref="A39:B39"/>
    <mergeCell ref="A41:R41"/>
    <mergeCell ref="A44:R44"/>
    <mergeCell ref="A8:S8"/>
    <mergeCell ref="A9:A10"/>
    <mergeCell ref="B9:B10"/>
    <mergeCell ref="A32:S32"/>
    <mergeCell ref="A33:S33"/>
    <mergeCell ref="A34:S34"/>
    <mergeCell ref="A1:Q1"/>
    <mergeCell ref="R1:S4"/>
    <mergeCell ref="A2:Q2"/>
    <mergeCell ref="A3:Q3"/>
    <mergeCell ref="A4:Q4"/>
    <mergeCell ref="A6:S6"/>
  </mergeCells>
  <printOptions horizontalCentered="1"/>
  <pageMargins left="0.2362204724409449" right="0.2362204724409449" top="0.4330708661417323" bottom="0.2362204724409449" header="0" footer="0"/>
  <pageSetup horizontalDpi="600" verticalDpi="600" orientation="landscape" paperSize="9" scale="37" r:id="rId2"/>
  <headerFooter alignWithMargins="0">
    <oddFooter>&amp;LPLEASE SEND COMPLETED COPY TO THE ABOVE EMAIL ADDRESS AND POST THE HARDCOPY TO THE ADDRESS MENTIONED ABOVE FOR THE &amp;"Arial,Bold"ATTENTION OF PIETER HUGO&amp;R&amp;D  &amp;T</oddFooter>
  </headerFooter>
  <drawing r:id="rId1"/>
</worksheet>
</file>

<file path=xl/worksheets/sheet6.xml><?xml version="1.0" encoding="utf-8"?>
<worksheet xmlns="http://schemas.openxmlformats.org/spreadsheetml/2006/main" xmlns:r="http://schemas.openxmlformats.org/officeDocument/2006/relationships">
  <dimension ref="C2:K4"/>
  <sheetViews>
    <sheetView zoomScalePageLayoutView="0" workbookViewId="0" topLeftCell="C1">
      <selection activeCell="F26" sqref="F26"/>
    </sheetView>
  </sheetViews>
  <sheetFormatPr defaultColWidth="9.140625" defaultRowHeight="12.75"/>
  <cols>
    <col min="1" max="2" width="0" style="202" hidden="1" customWidth="1"/>
    <col min="3" max="3" width="39.7109375" style="202" bestFit="1" customWidth="1"/>
    <col min="4" max="4" width="16.421875" style="202" customWidth="1"/>
    <col min="5" max="5" width="18.00390625" style="202" customWidth="1"/>
    <col min="6" max="6" width="18.140625" style="202" customWidth="1"/>
    <col min="7" max="7" width="18.8515625" style="202" customWidth="1"/>
    <col min="8" max="10" width="19.00390625" style="202" customWidth="1"/>
    <col min="11" max="11" width="21.140625" style="202" customWidth="1"/>
    <col min="12" max="16384" width="9.140625" style="202" customWidth="1"/>
  </cols>
  <sheetData>
    <row r="1" ht="14.25"/>
    <row r="2" spans="3:11" ht="78">
      <c r="C2" s="198" t="s">
        <v>150</v>
      </c>
      <c r="D2" s="199" t="s">
        <v>151</v>
      </c>
      <c r="E2" s="198" t="s">
        <v>152</v>
      </c>
      <c r="F2" s="199" t="s">
        <v>153</v>
      </c>
      <c r="G2" s="198" t="s">
        <v>154</v>
      </c>
      <c r="H2" s="200" t="s">
        <v>155</v>
      </c>
      <c r="I2" s="200" t="s">
        <v>156</v>
      </c>
      <c r="J2" s="200" t="s">
        <v>157</v>
      </c>
      <c r="K2" s="201" t="s">
        <v>158</v>
      </c>
    </row>
    <row r="3" spans="3:11" ht="19.5" customHeight="1">
      <c r="C3" s="203" t="s">
        <v>159</v>
      </c>
      <c r="D3" s="349">
        <f>'[1]CG Breede Valley Personnel'!D69</f>
        <v>49</v>
      </c>
      <c r="E3" s="204">
        <f>'CG PERSONNEL COST'!E69</f>
        <v>12167296.059999999</v>
      </c>
      <c r="F3" s="204">
        <f>'CG PERSONNEL COST'!S69</f>
        <v>11659598.811999997</v>
      </c>
      <c r="G3" s="204">
        <f>E3-F3</f>
        <v>507697.24800000153</v>
      </c>
      <c r="H3" s="342">
        <f>I3-E3-E4</f>
        <v>-3150296.0599999987</v>
      </c>
      <c r="I3" s="344">
        <v>9517000</v>
      </c>
      <c r="J3" s="346">
        <f>(F3+F4)/I3</f>
        <v>1.2776714103183773</v>
      </c>
      <c r="K3" s="348">
        <f>(G3+G4+H3)/I3</f>
        <v>-0.27767141031837733</v>
      </c>
    </row>
    <row r="4" spans="3:11" ht="19.5" customHeight="1">
      <c r="C4" s="203" t="s">
        <v>160</v>
      </c>
      <c r="D4" s="350"/>
      <c r="E4" s="204">
        <f>'[1]CG Breede Valley Capital '!D31</f>
        <v>500000</v>
      </c>
      <c r="F4" s="204">
        <f>'CG CAPITAL COSTS'!S31</f>
        <v>500000</v>
      </c>
      <c r="G4" s="204">
        <f>E4-F4</f>
        <v>0</v>
      </c>
      <c r="H4" s="343"/>
      <c r="I4" s="345"/>
      <c r="J4" s="347"/>
      <c r="K4" s="348"/>
    </row>
  </sheetData>
  <sheetProtection password="83AF" sheet="1" objects="1" scenarios="1"/>
  <mergeCells count="5">
    <mergeCell ref="H3:H4"/>
    <mergeCell ref="I3:I4"/>
    <mergeCell ref="J3:J4"/>
    <mergeCell ref="K3:K4"/>
    <mergeCell ref="D3:D4"/>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T74"/>
  <sheetViews>
    <sheetView view="pageBreakPreview" zoomScale="60" zoomScalePageLayoutView="0" workbookViewId="0" topLeftCell="A1">
      <selection activeCell="Z18" sqref="Z18"/>
    </sheetView>
  </sheetViews>
  <sheetFormatPr defaultColWidth="9.140625" defaultRowHeight="12.75"/>
  <cols>
    <col min="1" max="1" width="15.140625" style="0" bestFit="1" customWidth="1"/>
  </cols>
  <sheetData>
    <row r="1" spans="1:18" ht="15.75">
      <c r="A1" s="351" t="s">
        <v>130</v>
      </c>
      <c r="B1" s="351"/>
      <c r="C1" s="351"/>
      <c r="D1" s="351"/>
      <c r="E1" s="351"/>
      <c r="F1" s="351"/>
      <c r="G1" s="351"/>
      <c r="H1" s="149"/>
      <c r="I1" s="149"/>
      <c r="J1" s="149"/>
      <c r="K1" s="149"/>
      <c r="L1" s="149"/>
      <c r="M1" s="149"/>
      <c r="N1" s="149"/>
      <c r="O1" s="146"/>
      <c r="P1" s="146"/>
      <c r="Q1" s="146"/>
      <c r="R1" s="146"/>
    </row>
    <row r="2" spans="1:18" ht="15.75">
      <c r="A2" s="150"/>
      <c r="B2" s="149"/>
      <c r="C2" s="149"/>
      <c r="D2" s="149"/>
      <c r="E2" s="149"/>
      <c r="F2" s="149"/>
      <c r="G2" s="149"/>
      <c r="H2" s="149"/>
      <c r="I2" s="149"/>
      <c r="J2" s="149"/>
      <c r="K2" s="149"/>
      <c r="L2" s="149"/>
      <c r="M2" s="149"/>
      <c r="N2" s="149"/>
      <c r="O2" s="146"/>
      <c r="P2" s="146"/>
      <c r="Q2" s="146"/>
      <c r="R2" s="146"/>
    </row>
    <row r="3" spans="1:19" ht="15.75">
      <c r="A3" s="352"/>
      <c r="B3" s="352"/>
      <c r="C3" s="352"/>
      <c r="D3" s="352"/>
      <c r="E3" s="352"/>
      <c r="F3" s="352"/>
      <c r="G3" s="352"/>
      <c r="H3" s="352"/>
      <c r="I3" s="352"/>
      <c r="J3" s="352"/>
      <c r="K3" s="352"/>
      <c r="L3" s="352"/>
      <c r="M3" s="352"/>
      <c r="N3" s="352"/>
      <c r="O3" s="352"/>
      <c r="P3" s="352"/>
      <c r="Q3" s="352"/>
      <c r="R3" s="352"/>
      <c r="S3" s="146"/>
    </row>
    <row r="4" spans="1:19" ht="15.75">
      <c r="A4" s="353"/>
      <c r="B4" s="353"/>
      <c r="C4" s="353"/>
      <c r="D4" s="353"/>
      <c r="E4" s="353"/>
      <c r="F4" s="353"/>
      <c r="G4" s="353"/>
      <c r="H4" s="353"/>
      <c r="I4" s="353"/>
      <c r="J4" s="353"/>
      <c r="K4" s="353"/>
      <c r="L4" s="353"/>
      <c r="M4" s="353"/>
      <c r="N4" s="353"/>
      <c r="O4" s="353"/>
      <c r="P4" s="353"/>
      <c r="Q4" s="353"/>
      <c r="R4" s="146"/>
      <c r="S4" s="146"/>
    </row>
    <row r="5" spans="1:19" ht="15.75">
      <c r="A5" s="353"/>
      <c r="B5" s="353"/>
      <c r="C5" s="353"/>
      <c r="D5" s="353"/>
      <c r="E5" s="353"/>
      <c r="F5" s="353"/>
      <c r="G5" s="353"/>
      <c r="H5" s="353"/>
      <c r="I5" s="353"/>
      <c r="J5" s="353"/>
      <c r="K5" s="353"/>
      <c r="L5" s="353"/>
      <c r="M5" s="353"/>
      <c r="N5" s="353"/>
      <c r="O5" s="353"/>
      <c r="P5" s="353"/>
      <c r="Q5" s="353"/>
      <c r="R5" s="353"/>
      <c r="S5" s="146"/>
    </row>
    <row r="6" spans="1:18" ht="15.75">
      <c r="A6" s="150"/>
      <c r="B6" s="149"/>
      <c r="C6" s="149"/>
      <c r="D6" s="149"/>
      <c r="E6" s="149"/>
      <c r="F6" s="149"/>
      <c r="G6" s="149"/>
      <c r="H6" s="149"/>
      <c r="I6" s="149"/>
      <c r="J6" s="149"/>
      <c r="K6" s="149"/>
      <c r="L6" s="149"/>
      <c r="M6" s="149"/>
      <c r="N6" s="149"/>
      <c r="O6" s="146"/>
      <c r="P6" s="146"/>
      <c r="Q6" s="146"/>
      <c r="R6" s="146"/>
    </row>
    <row r="7" spans="1:18" ht="15.75">
      <c r="A7" s="147"/>
      <c r="B7" s="149"/>
      <c r="C7" s="149"/>
      <c r="D7" s="149"/>
      <c r="E7" s="149"/>
      <c r="F7" s="149"/>
      <c r="G7" s="149"/>
      <c r="H7" s="149"/>
      <c r="I7" s="149"/>
      <c r="J7" s="149"/>
      <c r="K7" s="149"/>
      <c r="L7" s="149"/>
      <c r="M7" s="149"/>
      <c r="N7" s="149"/>
      <c r="O7" s="146"/>
      <c r="P7" s="146"/>
      <c r="Q7" s="146"/>
      <c r="R7" s="146"/>
    </row>
    <row r="8" spans="1:18" ht="15.75">
      <c r="A8" s="147"/>
      <c r="B8" s="149"/>
      <c r="C8" s="149"/>
      <c r="D8" s="149"/>
      <c r="E8" s="149"/>
      <c r="F8" s="149"/>
      <c r="G8" s="149"/>
      <c r="H8" s="149"/>
      <c r="I8" s="149"/>
      <c r="J8" s="149"/>
      <c r="K8" s="149"/>
      <c r="L8" s="149"/>
      <c r="M8" s="149"/>
      <c r="N8" s="149"/>
      <c r="O8" s="146"/>
      <c r="P8" s="146"/>
      <c r="Q8" s="146"/>
      <c r="R8" s="146"/>
    </row>
    <row r="9" spans="1:18" ht="15.75">
      <c r="A9" s="147"/>
      <c r="B9" s="149"/>
      <c r="C9" s="149"/>
      <c r="D9" s="149"/>
      <c r="E9" s="149"/>
      <c r="F9" s="149"/>
      <c r="G9" s="149"/>
      <c r="H9" s="149"/>
      <c r="I9" s="149"/>
      <c r="J9" s="149"/>
      <c r="K9" s="149"/>
      <c r="L9" s="149"/>
      <c r="M9" s="149"/>
      <c r="N9" s="149"/>
      <c r="O9" s="146"/>
      <c r="P9" s="146"/>
      <c r="Q9" s="146"/>
      <c r="R9" s="146"/>
    </row>
    <row r="10" spans="1:18" ht="15.75">
      <c r="A10" s="150"/>
      <c r="B10" s="149"/>
      <c r="C10" s="149"/>
      <c r="D10" s="149"/>
      <c r="E10" s="149"/>
      <c r="F10" s="149"/>
      <c r="G10" s="149"/>
      <c r="H10" s="149"/>
      <c r="I10" s="149"/>
      <c r="J10" s="149"/>
      <c r="K10" s="149"/>
      <c r="L10" s="149"/>
      <c r="M10" s="149"/>
      <c r="N10" s="149"/>
      <c r="O10" s="146"/>
      <c r="P10" s="146"/>
      <c r="Q10" s="146"/>
      <c r="R10" s="146"/>
    </row>
    <row r="11" spans="1:18" ht="15.75">
      <c r="A11" s="147"/>
      <c r="B11" s="146"/>
      <c r="C11" s="146"/>
      <c r="D11" s="146"/>
      <c r="E11" s="146"/>
      <c r="F11" s="146"/>
      <c r="G11" s="146"/>
      <c r="H11" s="146"/>
      <c r="I11" s="146"/>
      <c r="J11" s="146"/>
      <c r="K11" s="146"/>
      <c r="L11" s="146"/>
      <c r="M11" s="146"/>
      <c r="N11" s="146"/>
      <c r="O11" s="146"/>
      <c r="P11" s="146"/>
      <c r="Q11" s="146"/>
      <c r="R11" s="146"/>
    </row>
    <row r="12" spans="1:18" ht="15.75">
      <c r="A12" s="147"/>
      <c r="B12" s="146"/>
      <c r="C12" s="146"/>
      <c r="D12" s="146"/>
      <c r="E12" s="146"/>
      <c r="F12" s="146"/>
      <c r="G12" s="146"/>
      <c r="H12" s="146"/>
      <c r="I12" s="146"/>
      <c r="J12" s="146"/>
      <c r="K12" s="146"/>
      <c r="L12" s="146"/>
      <c r="M12" s="146"/>
      <c r="N12" s="146"/>
      <c r="O12" s="146"/>
      <c r="P12" s="146"/>
      <c r="Q12" s="146"/>
      <c r="R12" s="146"/>
    </row>
    <row r="13" spans="1:18" ht="15.75">
      <c r="A13" s="147"/>
      <c r="B13" s="146"/>
      <c r="C13" s="146"/>
      <c r="D13" s="146"/>
      <c r="E13" s="146"/>
      <c r="F13" s="146"/>
      <c r="G13" s="146"/>
      <c r="H13" s="146"/>
      <c r="I13" s="146"/>
      <c r="J13" s="146"/>
      <c r="K13" s="146"/>
      <c r="L13" s="146"/>
      <c r="M13" s="146"/>
      <c r="N13" s="146"/>
      <c r="O13" s="146"/>
      <c r="P13" s="146"/>
      <c r="Q13" s="146"/>
      <c r="R13" s="146"/>
    </row>
    <row r="14" spans="1:18" ht="15.75">
      <c r="A14" s="151"/>
      <c r="B14" s="149"/>
      <c r="C14" s="149"/>
      <c r="D14" s="149"/>
      <c r="E14" s="149"/>
      <c r="F14" s="149"/>
      <c r="G14" s="149"/>
      <c r="H14" s="149"/>
      <c r="I14" s="149"/>
      <c r="J14" s="149"/>
      <c r="K14" s="149"/>
      <c r="L14" s="149"/>
      <c r="M14" s="149"/>
      <c r="N14" s="149"/>
      <c r="O14" s="146"/>
      <c r="P14" s="146"/>
      <c r="Q14" s="146"/>
      <c r="R14" s="146"/>
    </row>
    <row r="15" spans="1:18" ht="15.75">
      <c r="A15" s="149"/>
      <c r="B15" s="149"/>
      <c r="C15" s="149"/>
      <c r="D15" s="149"/>
      <c r="E15" s="149"/>
      <c r="F15" s="149"/>
      <c r="G15" s="149"/>
      <c r="H15" s="149"/>
      <c r="I15" s="149"/>
      <c r="J15" s="149"/>
      <c r="K15" s="149"/>
      <c r="L15" s="149"/>
      <c r="M15" s="149"/>
      <c r="N15" s="149"/>
      <c r="O15" s="146"/>
      <c r="P15" s="146"/>
      <c r="Q15" s="146"/>
      <c r="R15" s="146"/>
    </row>
    <row r="16" spans="1:18" ht="15.75">
      <c r="A16" s="149"/>
      <c r="B16" s="149"/>
      <c r="C16" s="149"/>
      <c r="D16" s="149"/>
      <c r="E16" s="149"/>
      <c r="F16" s="149"/>
      <c r="G16" s="149"/>
      <c r="H16" s="149"/>
      <c r="I16" s="149"/>
      <c r="J16" s="149"/>
      <c r="K16" s="149"/>
      <c r="L16" s="149"/>
      <c r="M16" s="149"/>
      <c r="N16" s="149"/>
      <c r="O16" s="146"/>
      <c r="P16" s="146"/>
      <c r="Q16" s="146"/>
      <c r="R16" s="146"/>
    </row>
    <row r="17" spans="1:18" ht="15.75">
      <c r="A17" s="152"/>
      <c r="B17" s="149"/>
      <c r="C17" s="149"/>
      <c r="D17" s="149"/>
      <c r="E17" s="149"/>
      <c r="F17" s="149"/>
      <c r="G17" s="149"/>
      <c r="H17" s="149"/>
      <c r="I17" s="149"/>
      <c r="J17" s="149"/>
      <c r="K17" s="149"/>
      <c r="L17" s="149"/>
      <c r="M17" s="149"/>
      <c r="N17" s="149"/>
      <c r="O17" s="146"/>
      <c r="P17" s="146"/>
      <c r="Q17" s="146"/>
      <c r="R17" s="146"/>
    </row>
    <row r="18" spans="1:19" ht="15.75">
      <c r="A18" s="146"/>
      <c r="B18" s="149"/>
      <c r="C18" s="149"/>
      <c r="D18" s="149"/>
      <c r="E18" s="149"/>
      <c r="F18" s="149"/>
      <c r="G18" s="149"/>
      <c r="H18" s="149"/>
      <c r="I18" s="149"/>
      <c r="J18" s="149"/>
      <c r="K18" s="149"/>
      <c r="L18" s="149"/>
      <c r="M18" s="149"/>
      <c r="N18" s="149"/>
      <c r="O18" s="146"/>
      <c r="P18" s="146"/>
      <c r="Q18" s="146"/>
      <c r="R18" s="146"/>
      <c r="S18" s="153"/>
    </row>
    <row r="19" spans="1:18" ht="15.75">
      <c r="A19" s="154"/>
      <c r="B19" s="149"/>
      <c r="C19" s="149"/>
      <c r="D19" s="149"/>
      <c r="E19" s="149"/>
      <c r="F19" s="149"/>
      <c r="G19" s="149"/>
      <c r="H19" s="149"/>
      <c r="I19" s="149"/>
      <c r="J19" s="149"/>
      <c r="K19" s="149"/>
      <c r="L19" s="149"/>
      <c r="M19" s="149"/>
      <c r="N19" s="149"/>
      <c r="O19" s="146"/>
      <c r="P19" s="146"/>
      <c r="Q19" s="146"/>
      <c r="R19" s="146"/>
    </row>
    <row r="20" spans="1:18" ht="15.75">
      <c r="A20" s="150"/>
      <c r="B20" s="149"/>
      <c r="C20" s="149"/>
      <c r="D20" s="149"/>
      <c r="E20" s="149"/>
      <c r="F20" s="149"/>
      <c r="G20" s="149"/>
      <c r="H20" s="149"/>
      <c r="I20" s="149"/>
      <c r="J20" s="149"/>
      <c r="K20" s="149"/>
      <c r="L20" s="149"/>
      <c r="M20" s="149"/>
      <c r="N20" s="149"/>
      <c r="O20" s="146"/>
      <c r="P20" s="146"/>
      <c r="Q20" s="146"/>
      <c r="R20" s="146"/>
    </row>
    <row r="21" spans="1:18" ht="15.75">
      <c r="A21" s="155"/>
      <c r="B21" s="146"/>
      <c r="C21" s="146"/>
      <c r="D21" s="146"/>
      <c r="E21" s="146"/>
      <c r="F21" s="146"/>
      <c r="G21" s="146"/>
      <c r="H21" s="146"/>
      <c r="I21" s="146"/>
      <c r="J21" s="146"/>
      <c r="K21" s="146"/>
      <c r="L21" s="146"/>
      <c r="M21" s="146"/>
      <c r="N21" s="146"/>
      <c r="O21" s="146"/>
      <c r="P21" s="146"/>
      <c r="Q21" s="146"/>
      <c r="R21" s="146"/>
    </row>
    <row r="22" spans="1:18" ht="15.75">
      <c r="A22" s="146"/>
      <c r="B22" s="149"/>
      <c r="C22" s="149"/>
      <c r="D22" s="149"/>
      <c r="E22" s="149"/>
      <c r="F22" s="149"/>
      <c r="G22" s="149"/>
      <c r="H22" s="149"/>
      <c r="I22" s="149"/>
      <c r="J22" s="149"/>
      <c r="K22" s="149"/>
      <c r="L22" s="149"/>
      <c r="M22" s="149"/>
      <c r="N22" s="149"/>
      <c r="O22" s="146"/>
      <c r="P22" s="146"/>
      <c r="Q22" s="146"/>
      <c r="R22" s="146"/>
    </row>
    <row r="23" spans="1:18" s="156" customFormat="1" ht="15.75">
      <c r="A23" s="157"/>
      <c r="B23"/>
      <c r="C23"/>
      <c r="D23"/>
      <c r="E23"/>
      <c r="F23"/>
      <c r="G23"/>
      <c r="H23"/>
      <c r="I23"/>
      <c r="J23"/>
      <c r="K23"/>
      <c r="L23"/>
      <c r="M23"/>
      <c r="N23"/>
      <c r="O23"/>
      <c r="P23"/>
      <c r="Q23"/>
      <c r="R23"/>
    </row>
    <row r="24" spans="1:14" ht="15.75">
      <c r="A24" s="149"/>
      <c r="B24" s="149"/>
      <c r="C24" s="149"/>
      <c r="D24" s="149"/>
      <c r="E24" s="149"/>
      <c r="F24" s="149"/>
      <c r="G24" s="149"/>
      <c r="H24" s="148"/>
      <c r="I24" s="148"/>
      <c r="J24" s="148"/>
      <c r="K24" s="148"/>
      <c r="L24" s="148"/>
      <c r="M24" s="148"/>
      <c r="N24" s="148"/>
    </row>
    <row r="25" spans="1:14" ht="15.75">
      <c r="A25" s="149"/>
      <c r="B25" s="149"/>
      <c r="C25" s="149"/>
      <c r="D25" s="149"/>
      <c r="E25" s="149"/>
      <c r="F25" s="149"/>
      <c r="G25" s="149"/>
      <c r="H25" s="148"/>
      <c r="I25" s="148"/>
      <c r="J25" s="148"/>
      <c r="K25" s="148"/>
      <c r="L25" s="148"/>
      <c r="M25" s="148"/>
      <c r="N25" s="148"/>
    </row>
    <row r="26" spans="1:14" ht="15.75">
      <c r="A26" s="150"/>
      <c r="B26" s="149"/>
      <c r="C26" s="149"/>
      <c r="D26" s="149"/>
      <c r="E26" s="149"/>
      <c r="F26" s="149"/>
      <c r="G26" s="149"/>
      <c r="H26" s="148"/>
      <c r="I26" s="148"/>
      <c r="J26" s="148"/>
      <c r="K26" s="148"/>
      <c r="L26" s="148"/>
      <c r="M26" s="148"/>
      <c r="N26" s="148"/>
    </row>
    <row r="27" spans="1:14" ht="15.75">
      <c r="A27" s="149"/>
      <c r="B27" s="149"/>
      <c r="C27" s="149"/>
      <c r="D27" s="149"/>
      <c r="E27" s="149"/>
      <c r="F27" s="149"/>
      <c r="G27" s="149"/>
      <c r="H27" s="149"/>
      <c r="I27" s="149"/>
      <c r="J27" s="149"/>
      <c r="K27" s="149"/>
      <c r="L27" s="149"/>
      <c r="M27" s="149"/>
      <c r="N27" s="149"/>
    </row>
    <row r="28" spans="1:14" ht="15.75">
      <c r="A28" s="149"/>
      <c r="B28" s="149"/>
      <c r="C28" s="149"/>
      <c r="D28" s="149"/>
      <c r="E28" s="149"/>
      <c r="F28" s="149"/>
      <c r="G28" s="149"/>
      <c r="H28" s="149"/>
      <c r="I28" s="149"/>
      <c r="J28" s="149"/>
      <c r="K28" s="149"/>
      <c r="L28" s="149"/>
      <c r="M28" s="149"/>
      <c r="N28" s="149"/>
    </row>
    <row r="29" spans="1:14" ht="15.75">
      <c r="A29" s="149"/>
      <c r="B29" s="149"/>
      <c r="C29" s="149"/>
      <c r="D29" s="149"/>
      <c r="E29" s="149"/>
      <c r="F29" s="149"/>
      <c r="G29" s="149"/>
      <c r="H29" s="149"/>
      <c r="I29" s="149"/>
      <c r="J29" s="149"/>
      <c r="K29" s="149"/>
      <c r="L29" s="149"/>
      <c r="M29" s="149"/>
      <c r="N29" s="149"/>
    </row>
    <row r="30" spans="1:2" ht="15.75">
      <c r="A30" s="149"/>
      <c r="B30" s="149"/>
    </row>
    <row r="31" spans="1:2" ht="15.75">
      <c r="A31" s="149"/>
      <c r="B31" s="149"/>
    </row>
    <row r="32" spans="1:2" ht="15.75">
      <c r="A32" s="149"/>
      <c r="B32" s="149"/>
    </row>
    <row r="33" spans="1:2" ht="15.75">
      <c r="A33" s="149"/>
      <c r="B33" s="149"/>
    </row>
    <row r="34" spans="1:2" ht="15.75">
      <c r="A34" s="149"/>
      <c r="B34" s="149"/>
    </row>
    <row r="35" spans="1:2" ht="15.75">
      <c r="A35" s="149"/>
      <c r="B35" s="149"/>
    </row>
    <row r="36" ht="15.75">
      <c r="A36" s="145"/>
    </row>
    <row r="37" ht="15.75">
      <c r="A37" s="145"/>
    </row>
    <row r="38" ht="15.75">
      <c r="A38" s="145"/>
    </row>
    <row r="39" spans="1:16" ht="15.75">
      <c r="A39" s="145"/>
      <c r="B39" s="146"/>
      <c r="C39" s="146"/>
      <c r="D39" s="146"/>
      <c r="E39" s="146"/>
      <c r="F39" s="146"/>
      <c r="G39" s="146"/>
      <c r="H39" s="146"/>
      <c r="I39" s="146"/>
      <c r="J39" s="146"/>
      <c r="K39" s="146"/>
      <c r="L39" s="146"/>
      <c r="M39" s="146"/>
      <c r="N39" s="146"/>
      <c r="O39" s="146"/>
      <c r="P39" s="146"/>
    </row>
    <row r="40" spans="1:16" ht="15.75">
      <c r="A40" s="145"/>
      <c r="B40" s="146"/>
      <c r="C40" s="146"/>
      <c r="D40" s="146"/>
      <c r="E40" s="146"/>
      <c r="F40" s="146"/>
      <c r="G40" s="146"/>
      <c r="H40" s="146"/>
      <c r="I40" s="146"/>
      <c r="J40" s="146"/>
      <c r="K40" s="146"/>
      <c r="L40" s="146"/>
      <c r="M40" s="146"/>
      <c r="N40" s="146"/>
      <c r="O40" s="146"/>
      <c r="P40" s="146"/>
    </row>
    <row r="41" spans="1:16" ht="15.75">
      <c r="A41" s="145"/>
      <c r="B41" s="146"/>
      <c r="C41" s="146"/>
      <c r="D41" s="146"/>
      <c r="E41" s="146"/>
      <c r="F41" s="146"/>
      <c r="G41" s="146"/>
      <c r="H41" s="146"/>
      <c r="I41" s="146"/>
      <c r="J41" s="146"/>
      <c r="K41" s="146"/>
      <c r="L41" s="146"/>
      <c r="M41" s="146"/>
      <c r="N41" s="146"/>
      <c r="O41" s="146"/>
      <c r="P41" s="146"/>
    </row>
    <row r="42" spans="1:16" ht="15.75">
      <c r="A42" s="158"/>
      <c r="B42" s="146"/>
      <c r="C42" s="146"/>
      <c r="D42" s="146"/>
      <c r="E42" s="146"/>
      <c r="F42" s="146"/>
      <c r="G42" s="146"/>
      <c r="H42" s="146"/>
      <c r="I42" s="146"/>
      <c r="J42" s="146"/>
      <c r="K42" s="146"/>
      <c r="L42" s="146"/>
      <c r="M42" s="146"/>
      <c r="N42" s="146"/>
      <c r="O42" s="146"/>
      <c r="P42" s="146"/>
    </row>
    <row r="43" spans="1:16" ht="15.75">
      <c r="A43" s="159"/>
      <c r="B43" s="146"/>
      <c r="C43" s="146"/>
      <c r="D43" s="146"/>
      <c r="E43" s="146"/>
      <c r="F43" s="146"/>
      <c r="G43" s="146"/>
      <c r="H43" s="146"/>
      <c r="I43" s="146"/>
      <c r="J43" s="146"/>
      <c r="K43" s="146"/>
      <c r="L43" s="146"/>
      <c r="M43" s="146"/>
      <c r="N43" s="146"/>
      <c r="O43" s="146"/>
      <c r="P43" s="146"/>
    </row>
    <row r="44" spans="1:16" ht="15.75">
      <c r="A44" s="159"/>
      <c r="B44" s="146"/>
      <c r="C44" s="146"/>
      <c r="D44" s="146"/>
      <c r="E44" s="146"/>
      <c r="F44" s="146"/>
      <c r="G44" s="146"/>
      <c r="H44" s="146"/>
      <c r="I44" s="146"/>
      <c r="J44" s="146"/>
      <c r="K44" s="146"/>
      <c r="L44" s="146"/>
      <c r="M44" s="146"/>
      <c r="N44" s="146"/>
      <c r="O44" s="146"/>
      <c r="P44" s="146"/>
    </row>
    <row r="45" spans="1:16" ht="15.75">
      <c r="A45" s="159"/>
      <c r="B45" s="146"/>
      <c r="C45" s="146"/>
      <c r="D45" s="146"/>
      <c r="E45" s="146"/>
      <c r="F45" s="146"/>
      <c r="G45" s="146"/>
      <c r="H45" s="146"/>
      <c r="I45" s="146"/>
      <c r="J45" s="146"/>
      <c r="K45" s="146"/>
      <c r="L45" s="146"/>
      <c r="M45" s="146"/>
      <c r="N45" s="146"/>
      <c r="O45" s="146"/>
      <c r="P45" s="146"/>
    </row>
    <row r="46" spans="1:16" ht="15.75">
      <c r="A46" s="159"/>
      <c r="B46" s="146"/>
      <c r="C46" s="146"/>
      <c r="D46" s="146"/>
      <c r="E46" s="146"/>
      <c r="F46" s="146"/>
      <c r="G46" s="146"/>
      <c r="H46" s="146"/>
      <c r="I46" s="146"/>
      <c r="J46" s="146"/>
      <c r="K46" s="146"/>
      <c r="L46" s="146"/>
      <c r="M46" s="146"/>
      <c r="N46" s="146"/>
      <c r="O46" s="146"/>
      <c r="P46" s="146"/>
    </row>
    <row r="47" spans="1:16" ht="15.75">
      <c r="A47" s="159"/>
      <c r="B47" s="146"/>
      <c r="C47" s="146"/>
      <c r="D47" s="146"/>
      <c r="E47" s="146"/>
      <c r="F47" s="146"/>
      <c r="G47" s="146"/>
      <c r="H47" s="146"/>
      <c r="I47" s="146"/>
      <c r="J47" s="146"/>
      <c r="K47" s="146"/>
      <c r="L47" s="146"/>
      <c r="M47" s="146"/>
      <c r="N47" s="146"/>
      <c r="O47" s="146"/>
      <c r="P47" s="146"/>
    </row>
    <row r="48" spans="1:16" ht="15.75">
      <c r="A48" s="159"/>
      <c r="B48" s="146"/>
      <c r="C48" s="146"/>
      <c r="D48" s="146"/>
      <c r="E48" s="146"/>
      <c r="F48" s="146"/>
      <c r="G48" s="146"/>
      <c r="H48" s="146"/>
      <c r="I48" s="146"/>
      <c r="J48" s="146"/>
      <c r="K48" s="146"/>
      <c r="L48" s="146"/>
      <c r="M48" s="146"/>
      <c r="N48" s="146"/>
      <c r="O48" s="146"/>
      <c r="P48" s="146"/>
    </row>
    <row r="49" spans="1:16" ht="15.75">
      <c r="A49" s="158"/>
      <c r="B49" s="146"/>
      <c r="C49" s="146"/>
      <c r="D49" s="146"/>
      <c r="E49" s="146"/>
      <c r="F49" s="146"/>
      <c r="G49" s="146"/>
      <c r="H49" s="146"/>
      <c r="I49" s="146"/>
      <c r="J49" s="146"/>
      <c r="K49" s="146"/>
      <c r="L49" s="146"/>
      <c r="M49" s="146"/>
      <c r="N49" s="146"/>
      <c r="O49" s="146"/>
      <c r="P49" s="146"/>
    </row>
    <row r="50" spans="1:16" ht="15.75">
      <c r="A50" s="159"/>
      <c r="B50" s="146"/>
      <c r="C50" s="146"/>
      <c r="D50" s="146"/>
      <c r="E50" s="146"/>
      <c r="F50" s="146"/>
      <c r="G50" s="146"/>
      <c r="H50" s="146"/>
      <c r="I50" s="146"/>
      <c r="J50" s="146"/>
      <c r="K50" s="146"/>
      <c r="L50" s="146"/>
      <c r="M50" s="146"/>
      <c r="N50" s="146"/>
      <c r="O50" s="146"/>
      <c r="P50" s="146"/>
    </row>
    <row r="51" spans="1:16" ht="15.75">
      <c r="A51" s="159"/>
      <c r="B51" s="146"/>
      <c r="C51" s="146"/>
      <c r="D51" s="146"/>
      <c r="E51" s="146"/>
      <c r="F51" s="146"/>
      <c r="G51" s="146"/>
      <c r="H51" s="146"/>
      <c r="I51" s="146"/>
      <c r="J51" s="146"/>
      <c r="K51" s="146"/>
      <c r="L51" s="146"/>
      <c r="M51" s="146"/>
      <c r="N51" s="146"/>
      <c r="O51" s="146"/>
      <c r="P51" s="146"/>
    </row>
    <row r="52" spans="1:16" ht="15.75">
      <c r="A52" s="159"/>
      <c r="B52" s="146"/>
      <c r="C52" s="146"/>
      <c r="D52" s="146"/>
      <c r="E52" s="146"/>
      <c r="F52" s="146"/>
      <c r="G52" s="146"/>
      <c r="H52" s="146"/>
      <c r="I52" s="146"/>
      <c r="J52" s="146"/>
      <c r="K52" s="146"/>
      <c r="L52" s="146"/>
      <c r="M52" s="146"/>
      <c r="N52" s="146"/>
      <c r="O52" s="146"/>
      <c r="P52" s="146"/>
    </row>
    <row r="53" spans="1:16" ht="15.75">
      <c r="A53" s="159"/>
      <c r="B53" s="146"/>
      <c r="C53" s="146"/>
      <c r="D53" s="146"/>
      <c r="E53" s="146"/>
      <c r="F53" s="146"/>
      <c r="G53" s="146"/>
      <c r="H53" s="146"/>
      <c r="I53" s="146"/>
      <c r="J53" s="146"/>
      <c r="K53" s="146"/>
      <c r="L53" s="146"/>
      <c r="M53" s="146"/>
      <c r="N53" s="146"/>
      <c r="O53" s="146"/>
      <c r="P53" s="146"/>
    </row>
    <row r="54" spans="1:16" ht="15.75">
      <c r="A54" s="159"/>
      <c r="B54" s="146"/>
      <c r="C54" s="146"/>
      <c r="D54" s="146"/>
      <c r="E54" s="146"/>
      <c r="F54" s="146"/>
      <c r="G54" s="146"/>
      <c r="H54" s="146"/>
      <c r="I54" s="146"/>
      <c r="J54" s="146"/>
      <c r="K54" s="146"/>
      <c r="L54" s="146"/>
      <c r="M54" s="146"/>
      <c r="N54" s="146"/>
      <c r="O54" s="146"/>
      <c r="P54" s="146"/>
    </row>
    <row r="55" spans="1:20" ht="15.75">
      <c r="A55" s="160"/>
      <c r="B55" s="164"/>
      <c r="C55" s="164"/>
      <c r="D55" s="164"/>
      <c r="E55" s="164"/>
      <c r="F55" s="164"/>
      <c r="G55" s="164"/>
      <c r="H55" s="164"/>
      <c r="I55" s="164"/>
      <c r="J55" s="164"/>
      <c r="K55" s="164"/>
      <c r="L55" s="164"/>
      <c r="M55" s="164"/>
      <c r="N55" s="164"/>
      <c r="O55" s="163"/>
      <c r="P55" s="163"/>
      <c r="Q55" s="163"/>
      <c r="R55" s="163"/>
      <c r="S55" s="163"/>
      <c r="T55" s="163"/>
    </row>
    <row r="56" spans="1:20" ht="15.75">
      <c r="A56" s="161"/>
      <c r="B56" s="164"/>
      <c r="C56" s="164"/>
      <c r="D56" s="164"/>
      <c r="E56" s="164"/>
      <c r="F56" s="164"/>
      <c r="G56" s="164"/>
      <c r="H56" s="164"/>
      <c r="I56" s="164"/>
      <c r="J56" s="164"/>
      <c r="K56" s="164"/>
      <c r="L56" s="164"/>
      <c r="M56" s="164"/>
      <c r="N56" s="164"/>
      <c r="O56" s="163"/>
      <c r="P56" s="163"/>
      <c r="Q56" s="163"/>
      <c r="R56" s="163"/>
      <c r="S56" s="163"/>
      <c r="T56" s="163"/>
    </row>
    <row r="57" spans="1:20" ht="15.75">
      <c r="A57" s="161"/>
      <c r="B57" s="164"/>
      <c r="C57" s="164"/>
      <c r="D57" s="164"/>
      <c r="E57" s="164"/>
      <c r="F57" s="164"/>
      <c r="G57" s="164"/>
      <c r="H57" s="164"/>
      <c r="I57" s="164"/>
      <c r="J57" s="164"/>
      <c r="K57" s="164"/>
      <c r="L57" s="164"/>
      <c r="M57" s="164"/>
      <c r="N57" s="164"/>
      <c r="O57" s="163"/>
      <c r="P57" s="163"/>
      <c r="Q57" s="163"/>
      <c r="R57" s="163"/>
      <c r="S57" s="163"/>
      <c r="T57" s="163"/>
    </row>
    <row r="58" spans="1:20" ht="15.75">
      <c r="A58" s="162"/>
      <c r="B58" s="164"/>
      <c r="C58" s="164"/>
      <c r="D58" s="164"/>
      <c r="E58" s="164"/>
      <c r="F58" s="164"/>
      <c r="G58" s="164"/>
      <c r="H58" s="164"/>
      <c r="I58" s="164"/>
      <c r="J58" s="164"/>
      <c r="K58" s="164"/>
      <c r="L58" s="164"/>
      <c r="M58" s="164"/>
      <c r="N58" s="164"/>
      <c r="O58" s="163"/>
      <c r="P58" s="163"/>
      <c r="Q58" s="163"/>
      <c r="R58" s="163"/>
      <c r="S58" s="163"/>
      <c r="T58" s="163"/>
    </row>
    <row r="59" spans="1:17" ht="15.75">
      <c r="A59" s="160"/>
      <c r="B59" s="165"/>
      <c r="C59" s="165"/>
      <c r="D59" s="165"/>
      <c r="E59" s="165"/>
      <c r="F59" s="165"/>
      <c r="G59" s="165"/>
      <c r="H59" s="165"/>
      <c r="I59" s="165"/>
      <c r="J59" s="165"/>
      <c r="K59" s="165"/>
      <c r="L59" s="165"/>
      <c r="M59" s="165"/>
      <c r="N59" s="165"/>
      <c r="O59" s="165"/>
      <c r="P59" s="165"/>
      <c r="Q59" s="165"/>
    </row>
    <row r="60" spans="1:17" ht="15.75">
      <c r="A60" s="161"/>
      <c r="B60" s="165"/>
      <c r="C60" s="165"/>
      <c r="D60" s="165"/>
      <c r="E60" s="165"/>
      <c r="F60" s="165"/>
      <c r="G60" s="165"/>
      <c r="H60" s="165"/>
      <c r="I60" s="165"/>
      <c r="J60" s="165"/>
      <c r="K60" s="165"/>
      <c r="L60" s="165"/>
      <c r="M60" s="165"/>
      <c r="N60" s="165"/>
      <c r="O60" s="165"/>
      <c r="P60" s="165"/>
      <c r="Q60" s="165"/>
    </row>
    <row r="61" spans="1:17" ht="15.75">
      <c r="A61" s="161"/>
      <c r="B61" s="165"/>
      <c r="C61" s="165"/>
      <c r="D61" s="165"/>
      <c r="E61" s="165"/>
      <c r="F61" s="165"/>
      <c r="G61" s="165"/>
      <c r="H61" s="165"/>
      <c r="I61" s="165"/>
      <c r="J61" s="165"/>
      <c r="K61" s="165"/>
      <c r="L61" s="165"/>
      <c r="M61" s="165"/>
      <c r="N61" s="165"/>
      <c r="O61" s="165"/>
      <c r="P61" s="165"/>
      <c r="Q61" s="165"/>
    </row>
    <row r="62" spans="1:17" ht="15.75">
      <c r="A62" s="161"/>
      <c r="B62" s="165"/>
      <c r="C62" s="165"/>
      <c r="D62" s="165"/>
      <c r="E62" s="165"/>
      <c r="F62" s="165"/>
      <c r="G62" s="165"/>
      <c r="H62" s="165"/>
      <c r="I62" s="165"/>
      <c r="J62" s="165"/>
      <c r="K62" s="165"/>
      <c r="L62" s="165"/>
      <c r="M62" s="165"/>
      <c r="N62" s="165"/>
      <c r="O62" s="165"/>
      <c r="P62" s="165"/>
      <c r="Q62" s="165"/>
    </row>
    <row r="63" spans="1:17" ht="15.75">
      <c r="A63" s="161"/>
      <c r="B63" s="165"/>
      <c r="C63" s="165"/>
      <c r="D63" s="165"/>
      <c r="E63" s="165"/>
      <c r="F63" s="165"/>
      <c r="G63" s="165"/>
      <c r="H63" s="165"/>
      <c r="I63" s="165"/>
      <c r="J63" s="165"/>
      <c r="K63" s="165"/>
      <c r="L63" s="165"/>
      <c r="M63" s="165"/>
      <c r="N63" s="165"/>
      <c r="O63" s="165"/>
      <c r="P63" s="165"/>
      <c r="Q63" s="165"/>
    </row>
    <row r="64" spans="1:17" ht="15.75">
      <c r="A64" s="161"/>
      <c r="B64" s="165"/>
      <c r="C64" s="165"/>
      <c r="D64" s="165"/>
      <c r="E64" s="165"/>
      <c r="F64" s="165"/>
      <c r="G64" s="165"/>
      <c r="H64" s="165"/>
      <c r="I64" s="165"/>
      <c r="J64" s="165"/>
      <c r="K64" s="165"/>
      <c r="L64" s="165"/>
      <c r="M64" s="165"/>
      <c r="N64" s="165"/>
      <c r="O64" s="165"/>
      <c r="P64" s="165"/>
      <c r="Q64" s="165"/>
    </row>
    <row r="65" spans="1:14" ht="15">
      <c r="A65" s="148"/>
      <c r="B65" s="148"/>
      <c r="C65" s="148"/>
      <c r="D65" s="148"/>
      <c r="E65" s="148"/>
      <c r="F65" s="148"/>
      <c r="G65" s="148"/>
      <c r="H65" s="148"/>
      <c r="I65" s="148"/>
      <c r="J65" s="148"/>
      <c r="K65" s="148"/>
      <c r="L65" s="148"/>
      <c r="M65" s="148"/>
      <c r="N65" s="148"/>
    </row>
    <row r="66" spans="1:14" ht="15">
      <c r="A66" s="148"/>
      <c r="B66" s="148"/>
      <c r="C66" s="148"/>
      <c r="D66" s="148"/>
      <c r="E66" s="148"/>
      <c r="F66" s="148"/>
      <c r="G66" s="148"/>
      <c r="H66" s="148"/>
      <c r="I66" s="148"/>
      <c r="J66" s="148"/>
      <c r="K66" s="148"/>
      <c r="L66" s="148"/>
      <c r="M66" s="148"/>
      <c r="N66" s="148"/>
    </row>
    <row r="67" spans="1:14" ht="15">
      <c r="A67" s="148"/>
      <c r="B67" s="148"/>
      <c r="C67" s="148"/>
      <c r="D67" s="148"/>
      <c r="E67" s="148"/>
      <c r="F67" s="148"/>
      <c r="G67" s="148"/>
      <c r="H67" s="148"/>
      <c r="I67" s="148"/>
      <c r="J67" s="148"/>
      <c r="K67" s="148"/>
      <c r="L67" s="148"/>
      <c r="M67" s="148"/>
      <c r="N67" s="148"/>
    </row>
    <row r="68" spans="1:14" ht="15">
      <c r="A68" s="148"/>
      <c r="B68" s="148"/>
      <c r="C68" s="148"/>
      <c r="D68" s="148"/>
      <c r="E68" s="148"/>
      <c r="F68" s="148"/>
      <c r="G68" s="148"/>
      <c r="H68" s="148"/>
      <c r="I68" s="148"/>
      <c r="J68" s="148"/>
      <c r="K68" s="148"/>
      <c r="L68" s="148"/>
      <c r="M68" s="148"/>
      <c r="N68" s="148"/>
    </row>
    <row r="69" spans="1:14" ht="15">
      <c r="A69" s="148"/>
      <c r="B69" s="148"/>
      <c r="C69" s="148"/>
      <c r="D69" s="148"/>
      <c r="E69" s="148"/>
      <c r="F69" s="148"/>
      <c r="G69" s="148"/>
      <c r="H69" s="148"/>
      <c r="I69" s="148"/>
      <c r="J69" s="148"/>
      <c r="K69" s="148"/>
      <c r="L69" s="148"/>
      <c r="M69" s="148"/>
      <c r="N69" s="148"/>
    </row>
    <row r="70" spans="1:14" ht="15">
      <c r="A70" s="148"/>
      <c r="B70" s="148"/>
      <c r="C70" s="148"/>
      <c r="D70" s="148"/>
      <c r="E70" s="148"/>
      <c r="F70" s="148"/>
      <c r="G70" s="148"/>
      <c r="H70" s="148"/>
      <c r="I70" s="148"/>
      <c r="J70" s="148"/>
      <c r="K70" s="148"/>
      <c r="L70" s="148"/>
      <c r="M70" s="148"/>
      <c r="N70" s="148"/>
    </row>
    <row r="71" spans="1:14" ht="15">
      <c r="A71" s="148"/>
      <c r="B71" s="148"/>
      <c r="C71" s="148"/>
      <c r="D71" s="148"/>
      <c r="E71" s="148"/>
      <c r="F71" s="148"/>
      <c r="G71" s="148"/>
      <c r="H71" s="148"/>
      <c r="I71" s="148"/>
      <c r="J71" s="148"/>
      <c r="K71" s="148"/>
      <c r="L71" s="148"/>
      <c r="M71" s="148"/>
      <c r="N71" s="148"/>
    </row>
    <row r="72" spans="1:14" ht="15">
      <c r="A72" s="148"/>
      <c r="B72" s="148"/>
      <c r="C72" s="148"/>
      <c r="D72" s="148"/>
      <c r="E72" s="148"/>
      <c r="F72" s="148"/>
      <c r="G72" s="148"/>
      <c r="H72" s="148"/>
      <c r="I72" s="148"/>
      <c r="J72" s="148"/>
      <c r="K72" s="148"/>
      <c r="L72" s="148"/>
      <c r="M72" s="148"/>
      <c r="N72" s="148"/>
    </row>
    <row r="73" spans="1:14" ht="15">
      <c r="A73" s="148"/>
      <c r="B73" s="148"/>
      <c r="C73" s="148"/>
      <c r="D73" s="148"/>
      <c r="E73" s="148"/>
      <c r="F73" s="148"/>
      <c r="G73" s="148"/>
      <c r="H73" s="148"/>
      <c r="I73" s="148"/>
      <c r="J73" s="148"/>
      <c r="K73" s="148"/>
      <c r="L73" s="148"/>
      <c r="M73" s="148"/>
      <c r="N73" s="148"/>
    </row>
    <row r="74" spans="1:14" ht="15">
      <c r="A74" s="148"/>
      <c r="B74" s="148"/>
      <c r="C74" s="148"/>
      <c r="D74" s="148"/>
      <c r="E74" s="148"/>
      <c r="F74" s="148"/>
      <c r="G74" s="148"/>
      <c r="H74" s="148"/>
      <c r="I74" s="148"/>
      <c r="J74" s="148"/>
      <c r="K74" s="148"/>
      <c r="L74" s="148"/>
      <c r="M74" s="148"/>
      <c r="N74" s="148"/>
    </row>
  </sheetData>
  <sheetProtection/>
  <mergeCells count="4">
    <mergeCell ref="A1:G1"/>
    <mergeCell ref="A3:R3"/>
    <mergeCell ref="A4:Q4"/>
    <mergeCell ref="A5:R5"/>
  </mergeCells>
  <printOptions/>
  <pageMargins left="0" right="0" top="0.7480314960629921" bottom="0.7480314960629921" header="0.31496062992125984" footer="0.31496062992125984"/>
  <pageSetup fitToHeight="2"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2019-07-09T06:39:10Z</cp:lastPrinted>
  <dcterms:created xsi:type="dcterms:W3CDTF">1996-10-14T23:33:28Z</dcterms:created>
  <dcterms:modified xsi:type="dcterms:W3CDTF">2019-07-09T06:39:14Z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